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D:\CHUYEN MON\2024\06. NONG THON MOI\HO SO HUYEN NONG THON MOI\XAY DUNG DU THAO BAO CAO\2025.01.16 - DT bao cao huyen NTM\"/>
    </mc:Choice>
  </mc:AlternateContent>
  <xr:revisionPtr revIDLastSave="0" documentId="13_ncr:1_{E94B5B77-2A74-4B0C-8C79-84C94BDC4CA6}" xr6:coauthVersionLast="45" xr6:coauthVersionMax="45" xr10:uidLastSave="{00000000-0000-0000-0000-000000000000}"/>
  <bookViews>
    <workbookView xWindow="-120" yWindow="-120" windowWidth="29040" windowHeight="15720" tabRatio="952" firstSheet="1" activeTab="1" xr2:uid="{00000000-000D-0000-FFFF-FFFF00000000}"/>
  </bookViews>
  <sheets>
    <sheet name="Kangatang" sheetId="74" state="veryHidden" r:id="rId1"/>
    <sheet name="PL1 Xa NTM" sheetId="35" r:id="rId2"/>
    <sheet name="PL2 Truong hoc" sheetId="40" r:id="rId3"/>
    <sheet name="PL3 Cho" sheetId="75" r:id="rId4"/>
    <sheet name="PL4 Thu nhap" sheetId="3" r:id="rId5"/>
    <sheet name="PL5 Ho ngheo" sheetId="19" r:id="rId6"/>
    <sheet name="PL6 TL lao dong" sheetId="20" r:id="rId7"/>
    <sheet name="PL7 Giao duc" sheetId="6" r:id="rId8"/>
    <sheet name="PL8 YTe" sheetId="7" r:id="rId9"/>
    <sheet name="PL9 Nuoc SH" sheetId="33" r:id="rId10"/>
    <sheet name="PL10 CS SXKD, NTTS,LN ve MT" sheetId="68" r:id="rId11"/>
    <sheet name="PL11 Cay xanh" sheetId="62" r:id="rId12"/>
    <sheet name="PL12 Mai, hoa tang" sheetId="63" r:id="rId13"/>
    <sheet name="PL13 kL rác" sheetId="64" r:id="rId14"/>
    <sheet name="PL14 TL thu gom rac" sheetId="30" r:id="rId15"/>
    <sheet name="PL15 KL rác BVTV" sheetId="65" r:id="rId16"/>
    <sheet name="PL16 TL 3 sach " sheetId="23" r:id="rId17"/>
    <sheet name="PL17 CS CNuoi" sheetId="34" r:id="rId18"/>
    <sheet name="PL18 ATTP" sheetId="13" r:id="rId19"/>
    <sheet name="PL19 Phan loai rac" sheetId="29" r:id="rId20"/>
    <sheet name="PL20 thai nhưa" sheetId="61" r:id="rId21"/>
    <sheet name="PL22 Lao động 5" sheetId="44" state="hidden" r:id="rId22"/>
    <sheet name="PL21 Xa NTMNC" sheetId="55" r:id="rId23"/>
    <sheet name=" PL22 Huyen NT" sheetId="37" r:id="rId24"/>
    <sheet name="Ra soat ho ngheo 30-9-2023" sheetId="54" state="hidden" r:id="rId25"/>
  </sheets>
  <definedNames>
    <definedName name="_xlnm.Print_Area" localSheetId="23">' PL22 Huyen NT'!$A$1:$G$40</definedName>
    <definedName name="_xlnm.Print_Area" localSheetId="1">'PL1 Xa NTM'!$A$2:$P$92</definedName>
    <definedName name="_xlnm.Print_Area" localSheetId="10" xml:space="preserve">                                                                                      'PL10 CS SXKD, NTTS,LN ve MT'!$A$1:$I$17</definedName>
    <definedName name="_xlnm.Print_Area" localSheetId="11" xml:space="preserve">  'PL11 Cay xanh'!$A$2:$E$20</definedName>
    <definedName name="_xlnm.Print_Area" localSheetId="12" xml:space="preserve">          'PL12 Mai, hoa tang'!$A$2:$G$17</definedName>
    <definedName name="_xlnm.Print_Area" localSheetId="13" xml:space="preserve">                                                                                                       'PL13 kL rác'!$A$2:$G$17</definedName>
    <definedName name="_xlnm.Print_Area" localSheetId="14">'PL14 TL thu gom rac'!$A$1:$F$17</definedName>
    <definedName name="_xlnm.Print_Area" localSheetId="15">'PL15 KL rác BVTV'!$A$2:$C$19</definedName>
    <definedName name="_xlnm.Print_Area" localSheetId="16">'PL16 TL 3 sach '!$A$1:$I$16</definedName>
    <definedName name="_xlnm.Print_Area" localSheetId="17" xml:space="preserve">                                                                                'PL17 CS CNuoi'!$A$1:$H$16</definedName>
    <definedName name="_xlnm.Print_Area" localSheetId="18" xml:space="preserve">                                                                                                                      'PL18 ATTP'!$A$1:$J$17</definedName>
    <definedName name="_xlnm.Print_Area" localSheetId="2">'PL2 Truong hoc'!$A$1:$M$49</definedName>
    <definedName name="_xlnm.Print_Area" localSheetId="20">'PL20 thai nhưa'!$A$2:$E$18</definedName>
    <definedName name="_xlnm.Print_Area" localSheetId="22">'PL21 Xa NTMNC'!$A$1:$G$99</definedName>
    <definedName name="_xlnm.Print_Area" localSheetId="21" xml:space="preserve">             'PL22 Lao động 5'!$A$1:$F$9</definedName>
    <definedName name="_xlnm.Print_Area" localSheetId="3" xml:space="preserve">                                                                                                            'PL3 Cho'!$A$1:$C$16</definedName>
    <definedName name="_xlnm.Print_Area" localSheetId="4" xml:space="preserve">                                                                                                            'PL4 Thu nhap'!$A$1:$C$21</definedName>
    <definedName name="_xlnm.Print_Area" localSheetId="5">'PL5 Ho ngheo'!$A$1:$K$17</definedName>
    <definedName name="_xlnm.Print_Area" localSheetId="6">'PL6 TL lao dong'!$A$1:$I$17</definedName>
    <definedName name="_xlnm.Print_Area" localSheetId="7">'PL7 Giao duc'!$A$1:$I$16</definedName>
    <definedName name="_xlnm.Print_Area" localSheetId="8">'PL8 YTe'!$A:$F</definedName>
    <definedName name="_xlnm.Print_Area" localSheetId="9" xml:space="preserve">            'PL9 Nuoc SH'!$A$1:$S$18</definedName>
    <definedName name="_xlnm.Print_Titles" localSheetId="23">' PL22 Huyen NT'!$4:$4</definedName>
    <definedName name="_xlnm.Print_Titles" localSheetId="1">'PL1 Xa NTM'!$5:$6</definedName>
    <definedName name="_xlnm.Print_Titles" localSheetId="2">'PL2 Truong hoc'!$4:$5</definedName>
    <definedName name="_xlnm.Print_Titles" localSheetId="22">'PL21 Xa NTMNC'!$4:$4</definedName>
    <definedName name="_xlnm.Print_Titles" localSheetId="8">'PL8 YTe'!$4:$4</definedName>
  </definedNames>
  <calcPr calcId="191029"/>
</workbook>
</file>

<file path=xl/calcChain.xml><?xml version="1.0" encoding="utf-8"?>
<calcChain xmlns="http://schemas.openxmlformats.org/spreadsheetml/2006/main">
  <c r="F20" i="64" l="1"/>
  <c r="C19" i="64"/>
  <c r="C18" i="64"/>
  <c r="C20" i="64" s="1"/>
  <c r="G12" i="23" l="1"/>
  <c r="G13" i="23"/>
  <c r="G14" i="23"/>
  <c r="G15" i="23"/>
  <c r="C19" i="65"/>
  <c r="D16" i="65"/>
  <c r="C16" i="65"/>
  <c r="J13" i="64" l="1"/>
  <c r="E21" i="64"/>
  <c r="J7" i="19" l="1"/>
  <c r="I19" i="19"/>
  <c r="I18" i="19"/>
  <c r="H19" i="19"/>
  <c r="J19" i="19" s="1"/>
  <c r="H18" i="19"/>
  <c r="J18" i="19" s="1"/>
  <c r="R21" i="33" l="1"/>
  <c r="R20" i="33"/>
  <c r="P21" i="33"/>
  <c r="P20" i="33"/>
  <c r="L21" i="33"/>
  <c r="L20" i="33"/>
  <c r="J21" i="33"/>
  <c r="M21" i="33" s="1"/>
  <c r="J20" i="33"/>
  <c r="M20" i="33" s="1"/>
  <c r="H21" i="33"/>
  <c r="E21" i="33"/>
  <c r="E20" i="33"/>
  <c r="H20" i="33" s="1"/>
  <c r="L22" i="33"/>
  <c r="J22" i="33"/>
  <c r="Q22" i="33"/>
  <c r="O22" i="33"/>
  <c r="P22" i="33" s="1"/>
  <c r="N22" i="33"/>
  <c r="K22" i="33"/>
  <c r="I22" i="33"/>
  <c r="G22" i="33"/>
  <c r="F22" i="33"/>
  <c r="D22" i="33"/>
  <c r="E22" i="33" s="1"/>
  <c r="H22" i="33" s="1"/>
  <c r="C22" i="33"/>
  <c r="O19" i="33"/>
  <c r="P19" i="33" s="1"/>
  <c r="N19" i="33"/>
  <c r="I19" i="33"/>
  <c r="J19" i="33" s="1"/>
  <c r="K19" i="33"/>
  <c r="D19" i="33"/>
  <c r="E19" i="33" s="1"/>
  <c r="H19" i="33" s="1"/>
  <c r="C19" i="33"/>
  <c r="L19" i="33" s="1"/>
  <c r="R22" i="33" l="1"/>
  <c r="M22" i="33"/>
  <c r="M19" i="33"/>
  <c r="H7" i="23"/>
  <c r="H8" i="23"/>
  <c r="H9" i="23"/>
  <c r="H10" i="23"/>
  <c r="H11" i="23"/>
  <c r="H13" i="23"/>
  <c r="H14" i="23"/>
  <c r="H15" i="23"/>
  <c r="H5" i="23"/>
  <c r="I7" i="19"/>
  <c r="I8" i="19"/>
  <c r="I9" i="19"/>
  <c r="I10" i="19"/>
  <c r="I11" i="19"/>
  <c r="I12" i="19"/>
  <c r="I13" i="19"/>
  <c r="I14" i="19"/>
  <c r="I15" i="19"/>
  <c r="I16" i="19"/>
  <c r="I6" i="19"/>
  <c r="H7" i="19"/>
  <c r="H8" i="19"/>
  <c r="H9" i="19"/>
  <c r="H10" i="19"/>
  <c r="H11" i="19"/>
  <c r="H12" i="19"/>
  <c r="H13" i="19"/>
  <c r="H14" i="19"/>
  <c r="H15" i="19"/>
  <c r="H16" i="19"/>
  <c r="H6" i="19"/>
  <c r="J6" i="19" s="1"/>
  <c r="E5" i="29"/>
  <c r="E6" i="29"/>
  <c r="E7" i="29"/>
  <c r="E8" i="29"/>
  <c r="E9" i="29"/>
  <c r="E10" i="29"/>
  <c r="E11" i="29"/>
  <c r="E12" i="29"/>
  <c r="E13" i="29"/>
  <c r="E14" i="29"/>
  <c r="E15" i="29"/>
  <c r="P7" i="64"/>
  <c r="P8" i="64"/>
  <c r="P10" i="64"/>
  <c r="P11" i="64"/>
  <c r="P12" i="64"/>
  <c r="P13" i="64"/>
  <c r="P15" i="64"/>
  <c r="P16" i="64"/>
  <c r="P6" i="64"/>
  <c r="C10" i="64"/>
  <c r="C9" i="40" l="1"/>
  <c r="C19" i="13" l="1"/>
  <c r="C18" i="13"/>
  <c r="D19" i="29" l="1"/>
  <c r="E17" i="29"/>
  <c r="E18" i="29"/>
  <c r="E19" i="61"/>
  <c r="E20" i="61"/>
  <c r="D21" i="61"/>
  <c r="E21" i="61" s="1"/>
  <c r="C21" i="61"/>
  <c r="D20" i="30" l="1"/>
  <c r="E19" i="30"/>
  <c r="E18" i="30"/>
  <c r="N7" i="64" l="1"/>
  <c r="C6" i="13"/>
  <c r="G6" i="23"/>
  <c r="H6" i="23" s="1"/>
  <c r="G7" i="23"/>
  <c r="G8" i="23"/>
  <c r="G9" i="23"/>
  <c r="G10" i="23"/>
  <c r="G11" i="23"/>
  <c r="H12" i="23"/>
  <c r="G5" i="23"/>
  <c r="J8" i="64"/>
  <c r="J7" i="64"/>
  <c r="K11" i="64"/>
  <c r="J10" i="64"/>
  <c r="J9" i="64"/>
  <c r="D17" i="30"/>
  <c r="C17" i="30"/>
  <c r="C20" i="30" s="1"/>
  <c r="E20" i="30" s="1"/>
  <c r="C7" i="64"/>
  <c r="C8" i="64"/>
  <c r="C9" i="64"/>
  <c r="P9" i="64" s="1"/>
  <c r="C11" i="64"/>
  <c r="C12" i="64"/>
  <c r="C13" i="64"/>
  <c r="C14" i="64"/>
  <c r="P14" i="64" s="1"/>
  <c r="C15" i="64"/>
  <c r="C16" i="64"/>
  <c r="C6" i="64"/>
  <c r="D17" i="64"/>
  <c r="F17" i="64"/>
  <c r="E17" i="30" l="1"/>
  <c r="N8" i="64"/>
  <c r="N9" i="64" s="1"/>
  <c r="J11" i="64"/>
  <c r="C17" i="64"/>
  <c r="E7" i="63" l="1"/>
  <c r="E8" i="63"/>
  <c r="E9" i="63"/>
  <c r="E10" i="63"/>
  <c r="E11" i="63"/>
  <c r="E12" i="63"/>
  <c r="E13" i="63"/>
  <c r="E14" i="63"/>
  <c r="E15" i="63"/>
  <c r="E16" i="63"/>
  <c r="E6" i="63"/>
  <c r="E17" i="62"/>
  <c r="D20" i="62"/>
  <c r="C20" i="62"/>
  <c r="C17" i="62"/>
  <c r="D17" i="62"/>
  <c r="I17" i="20"/>
  <c r="G17" i="13" l="1"/>
  <c r="G20" i="13" s="1"/>
  <c r="C16" i="13"/>
  <c r="C15" i="13"/>
  <c r="C14" i="13"/>
  <c r="C13" i="13"/>
  <c r="C12" i="13"/>
  <c r="C11" i="13"/>
  <c r="C10" i="13"/>
  <c r="C9" i="13"/>
  <c r="C8" i="13"/>
  <c r="C7" i="13"/>
  <c r="D19" i="65" l="1"/>
  <c r="C45" i="40" l="1"/>
  <c r="C41" i="40"/>
  <c r="C37" i="40"/>
  <c r="C33" i="40"/>
  <c r="C29" i="40"/>
  <c r="C25" i="40"/>
  <c r="C21" i="40"/>
  <c r="C17" i="40"/>
  <c r="C13" i="40"/>
  <c r="C6" i="40"/>
  <c r="C49" i="40" l="1"/>
  <c r="Q8" i="33" l="1"/>
  <c r="Q9" i="33"/>
  <c r="R9" i="33" s="1"/>
  <c r="Q10" i="33"/>
  <c r="R10" i="33" s="1"/>
  <c r="Q11" i="33"/>
  <c r="R11" i="33" s="1"/>
  <c r="Q12" i="33"/>
  <c r="R12" i="33" s="1"/>
  <c r="Q13" i="33"/>
  <c r="R13" i="33" s="1"/>
  <c r="Q14" i="33"/>
  <c r="R14" i="33" s="1"/>
  <c r="Q15" i="33"/>
  <c r="R15" i="33" s="1"/>
  <c r="Q16" i="33"/>
  <c r="R16" i="33" s="1"/>
  <c r="Q17" i="33"/>
  <c r="R17" i="33" s="1"/>
  <c r="Q18" i="33"/>
  <c r="R18" i="33" s="1"/>
  <c r="P9" i="33"/>
  <c r="P10" i="33"/>
  <c r="P11" i="33"/>
  <c r="P12" i="33"/>
  <c r="P13" i="33"/>
  <c r="P14" i="33"/>
  <c r="P15" i="33"/>
  <c r="P16" i="33"/>
  <c r="P17" i="33"/>
  <c r="P18" i="33"/>
  <c r="P8" i="33"/>
  <c r="L9" i="33"/>
  <c r="L10" i="33"/>
  <c r="L11" i="33"/>
  <c r="L12" i="33"/>
  <c r="L13" i="33"/>
  <c r="L14" i="33"/>
  <c r="L15" i="33"/>
  <c r="L16" i="33"/>
  <c r="L17" i="33"/>
  <c r="L18" i="33"/>
  <c r="L8" i="33"/>
  <c r="J9" i="33"/>
  <c r="M9" i="33" s="1"/>
  <c r="J10" i="33"/>
  <c r="M10" i="33" s="1"/>
  <c r="J11" i="33"/>
  <c r="M11" i="33" s="1"/>
  <c r="J12" i="33"/>
  <c r="J13" i="33"/>
  <c r="J14" i="33"/>
  <c r="J15" i="33"/>
  <c r="M15" i="33" s="1"/>
  <c r="J16" i="33"/>
  <c r="M16" i="33" s="1"/>
  <c r="J17" i="33"/>
  <c r="M17" i="33" s="1"/>
  <c r="J18" i="33"/>
  <c r="M18" i="33" s="1"/>
  <c r="J8" i="33"/>
  <c r="M8" i="33" s="1"/>
  <c r="E9" i="33"/>
  <c r="H9" i="33" s="1"/>
  <c r="E10" i="33"/>
  <c r="H10" i="33" s="1"/>
  <c r="E11" i="33"/>
  <c r="H11" i="33" s="1"/>
  <c r="E12" i="33"/>
  <c r="H12" i="33" s="1"/>
  <c r="E13" i="33"/>
  <c r="H13" i="33" s="1"/>
  <c r="E14" i="33"/>
  <c r="H14" i="33" s="1"/>
  <c r="E15" i="33"/>
  <c r="H15" i="33" s="1"/>
  <c r="E16" i="33"/>
  <c r="H16" i="33" s="1"/>
  <c r="E17" i="33"/>
  <c r="H17" i="33" s="1"/>
  <c r="E18" i="33"/>
  <c r="H18" i="33" s="1"/>
  <c r="E8" i="33"/>
  <c r="H8" i="33" s="1"/>
  <c r="M14" i="33" l="1"/>
  <c r="M13" i="33"/>
  <c r="R8" i="33"/>
  <c r="Q19" i="33"/>
  <c r="R19" i="33" s="1"/>
  <c r="M12" i="33"/>
  <c r="E6" i="34"/>
  <c r="E7" i="34"/>
  <c r="E8" i="34"/>
  <c r="E9" i="34"/>
  <c r="E10" i="34"/>
  <c r="E11" i="34"/>
  <c r="E12" i="34"/>
  <c r="E13" i="34"/>
  <c r="E14" i="34"/>
  <c r="E15" i="34"/>
  <c r="E5" i="34"/>
  <c r="C16" i="29"/>
  <c r="C19" i="29" s="1"/>
  <c r="E19" i="29" s="1"/>
  <c r="E20" i="62" l="1"/>
  <c r="J17" i="13"/>
  <c r="J20" i="13" s="1"/>
  <c r="I17" i="13"/>
  <c r="I20" i="13" s="1"/>
  <c r="H17" i="13"/>
  <c r="H20" i="13" s="1"/>
  <c r="G17" i="20" l="1"/>
  <c r="F17" i="20"/>
  <c r="H17" i="20" s="1"/>
  <c r="E17" i="20"/>
  <c r="D17" i="20"/>
  <c r="C17" i="20"/>
  <c r="I16" i="20"/>
  <c r="H16" i="20"/>
  <c r="I15" i="20"/>
  <c r="H15" i="20"/>
  <c r="I14" i="20"/>
  <c r="H14" i="20"/>
  <c r="I13" i="20"/>
  <c r="H13" i="20"/>
  <c r="I12" i="20"/>
  <c r="H12" i="20"/>
  <c r="I11" i="20"/>
  <c r="H11" i="20"/>
  <c r="I10" i="20"/>
  <c r="H10" i="20"/>
  <c r="I9" i="20"/>
  <c r="H9" i="20"/>
  <c r="I8" i="20"/>
  <c r="H8" i="20"/>
  <c r="I7" i="20"/>
  <c r="H7" i="20"/>
  <c r="I6" i="20"/>
  <c r="H6" i="20"/>
  <c r="D17" i="19"/>
  <c r="C17" i="19"/>
  <c r="C20" i="19" s="1"/>
  <c r="G17" i="19"/>
  <c r="G20" i="19" s="1"/>
  <c r="F17" i="19"/>
  <c r="F20" i="19" s="1"/>
  <c r="E17" i="19"/>
  <c r="J16" i="19"/>
  <c r="J12" i="19"/>
  <c r="J10" i="19"/>
  <c r="J9" i="19"/>
  <c r="J8" i="19"/>
  <c r="D20" i="19" l="1"/>
  <c r="H20" i="19" s="1"/>
  <c r="H17" i="19"/>
  <c r="J17" i="19" s="1"/>
  <c r="E20" i="19"/>
  <c r="I20" i="19" s="1"/>
  <c r="I17" i="19"/>
  <c r="E6" i="62"/>
  <c r="E7" i="62"/>
  <c r="E8" i="62"/>
  <c r="E9" i="62"/>
  <c r="E10" i="62"/>
  <c r="E11" i="62"/>
  <c r="E12" i="62"/>
  <c r="E13" i="62"/>
  <c r="E14" i="62"/>
  <c r="E15" i="62"/>
  <c r="E16" i="62"/>
  <c r="E18" i="62"/>
  <c r="E19" i="62"/>
  <c r="J20" i="19" l="1"/>
  <c r="Q34" i="33"/>
  <c r="F17" i="13" l="1"/>
  <c r="F20" i="13" s="1"/>
  <c r="G16" i="34"/>
  <c r="F16" i="34"/>
  <c r="G17" i="68" l="1"/>
  <c r="F17" i="68"/>
  <c r="E17" i="68"/>
  <c r="D17" i="68"/>
  <c r="C17" i="68"/>
  <c r="F8" i="44" l="1"/>
  <c r="F9" i="44"/>
  <c r="F7" i="44"/>
  <c r="E7" i="61" l="1"/>
  <c r="E8" i="61"/>
  <c r="E9" i="61"/>
  <c r="E10" i="61"/>
  <c r="E11" i="61"/>
  <c r="E12" i="61"/>
  <c r="E13" i="61"/>
  <c r="E14" i="61"/>
  <c r="E15" i="61"/>
  <c r="E16" i="61"/>
  <c r="E17" i="61"/>
  <c r="D16" i="29"/>
  <c r="G16" i="23"/>
  <c r="F16" i="23"/>
  <c r="E16" i="23"/>
  <c r="D16" i="23"/>
  <c r="C16" i="23"/>
  <c r="H16" i="23" l="1"/>
  <c r="E16" i="29"/>
  <c r="E16" i="30" l="1"/>
  <c r="E15" i="30"/>
  <c r="E14" i="30"/>
  <c r="E13" i="30"/>
  <c r="E12" i="30"/>
  <c r="E11" i="30"/>
  <c r="E10" i="30"/>
  <c r="E9" i="30"/>
  <c r="E8" i="30"/>
  <c r="E7" i="30"/>
  <c r="E6" i="30"/>
  <c r="G17" i="63" l="1"/>
  <c r="F17" i="63"/>
  <c r="E17" i="63"/>
  <c r="D18" i="61"/>
  <c r="C18" i="61"/>
  <c r="E18" i="61" l="1"/>
  <c r="D16" i="34" l="1"/>
  <c r="E16" i="34" s="1"/>
  <c r="C16" i="34"/>
  <c r="D17" i="13" l="1"/>
  <c r="D20" i="13" s="1"/>
  <c r="E17" i="13"/>
  <c r="E20" i="13" s="1"/>
  <c r="C17" i="13"/>
  <c r="C20" i="13" s="1"/>
  <c r="K23" i="54" l="1"/>
  <c r="J23" i="54"/>
  <c r="F23" i="54"/>
  <c r="E23" i="54"/>
  <c r="K22" i="54"/>
  <c r="J22" i="54"/>
  <c r="F22" i="54"/>
  <c r="E22" i="54"/>
  <c r="C22" i="54"/>
  <c r="L21" i="54"/>
  <c r="I21" i="54"/>
  <c r="G21" i="54"/>
  <c r="D21" i="54"/>
  <c r="L20" i="54"/>
  <c r="I20" i="54"/>
  <c r="G20" i="54"/>
  <c r="D20" i="54"/>
  <c r="L19" i="54"/>
  <c r="I19" i="54"/>
  <c r="G19" i="54"/>
  <c r="D19" i="54"/>
  <c r="L18" i="54"/>
  <c r="I18" i="54"/>
  <c r="G18" i="54"/>
  <c r="D18" i="54"/>
  <c r="L17" i="54"/>
  <c r="I17" i="54"/>
  <c r="G17" i="54"/>
  <c r="D17" i="54"/>
  <c r="L16" i="54"/>
  <c r="M16" i="54" s="1"/>
  <c r="I16" i="54"/>
  <c r="G16" i="54"/>
  <c r="D16" i="54"/>
  <c r="L15" i="54"/>
  <c r="I15" i="54"/>
  <c r="G15" i="54"/>
  <c r="D15" i="54"/>
  <c r="L14" i="54"/>
  <c r="I14" i="54"/>
  <c r="G14" i="54"/>
  <c r="D14" i="54"/>
  <c r="L13" i="54"/>
  <c r="I13" i="54"/>
  <c r="G13" i="54"/>
  <c r="D13" i="54"/>
  <c r="L12" i="54"/>
  <c r="I12" i="54"/>
  <c r="G12" i="54"/>
  <c r="D12" i="54"/>
  <c r="L11" i="54"/>
  <c r="I11" i="54"/>
  <c r="G11" i="54"/>
  <c r="D11" i="54"/>
  <c r="L10" i="54"/>
  <c r="I10" i="54"/>
  <c r="G10" i="54"/>
  <c r="D10" i="54"/>
  <c r="L9" i="54"/>
  <c r="I9" i="54"/>
  <c r="G9" i="54"/>
  <c r="D9" i="54"/>
  <c r="L8" i="54"/>
  <c r="I8" i="54"/>
  <c r="G8" i="54"/>
  <c r="D8" i="54"/>
  <c r="L7" i="54"/>
  <c r="I7" i="54"/>
  <c r="G7" i="54"/>
  <c r="D7" i="54"/>
  <c r="L6" i="54"/>
  <c r="I6" i="54"/>
  <c r="G6" i="54"/>
  <c r="D6" i="54"/>
  <c r="L5" i="54"/>
  <c r="I5" i="54"/>
  <c r="G5" i="54"/>
  <c r="D5" i="54"/>
  <c r="R4" i="54"/>
  <c r="P4" i="54"/>
  <c r="L4" i="54"/>
  <c r="I4" i="54"/>
  <c r="G4" i="54"/>
  <c r="H4" i="54" s="1"/>
  <c r="D4" i="54"/>
  <c r="M9" i="54" l="1"/>
  <c r="H16" i="54"/>
  <c r="M17" i="54"/>
  <c r="M19" i="54"/>
  <c r="M4" i="54"/>
  <c r="H5" i="54"/>
  <c r="H10" i="54"/>
  <c r="H13" i="54"/>
  <c r="M18" i="54"/>
  <c r="M21" i="54"/>
  <c r="M8" i="54"/>
  <c r="H21" i="54"/>
  <c r="M5" i="54"/>
  <c r="L22" i="54"/>
  <c r="H11" i="54"/>
  <c r="M13" i="54"/>
  <c r="M20" i="54"/>
  <c r="G22" i="54"/>
  <c r="H8" i="54"/>
  <c r="N8" i="54" s="1"/>
  <c r="P8" i="54" s="1"/>
  <c r="M10" i="54"/>
  <c r="N10" i="54" s="1"/>
  <c r="P10" i="54" s="1"/>
  <c r="M11" i="54"/>
  <c r="N11" i="54" s="1"/>
  <c r="R11" i="54" s="1"/>
  <c r="H14" i="54"/>
  <c r="I23" i="54"/>
  <c r="M6" i="54"/>
  <c r="M7" i="54"/>
  <c r="H12" i="54"/>
  <c r="M14" i="54"/>
  <c r="M15" i="54"/>
  <c r="G23" i="54"/>
  <c r="D22" i="54"/>
  <c r="L23" i="54"/>
  <c r="H20" i="54"/>
  <c r="H6" i="54"/>
  <c r="N16" i="54"/>
  <c r="P16" i="54" s="1"/>
  <c r="H7" i="54"/>
  <c r="H15" i="54"/>
  <c r="H9" i="54"/>
  <c r="N9" i="54" s="1"/>
  <c r="M12" i="54"/>
  <c r="H19" i="54"/>
  <c r="H17" i="54"/>
  <c r="N17" i="54" s="1"/>
  <c r="P17" i="54" s="1"/>
  <c r="H18" i="54"/>
  <c r="N18" i="54" s="1"/>
  <c r="P18" i="54" s="1"/>
  <c r="N14" i="54"/>
  <c r="D23" i="54"/>
  <c r="I22" i="54"/>
  <c r="R10" i="54" l="1"/>
  <c r="N21" i="54"/>
  <c r="P21" i="54" s="1"/>
  <c r="N13" i="54"/>
  <c r="R13" i="54" s="1"/>
  <c r="N19" i="54"/>
  <c r="P19" i="54" s="1"/>
  <c r="N12" i="54"/>
  <c r="R21" i="54"/>
  <c r="N15" i="54"/>
  <c r="P15" i="54" s="1"/>
  <c r="N20" i="54"/>
  <c r="P20" i="54" s="1"/>
  <c r="N5" i="54"/>
  <c r="P13" i="54"/>
  <c r="H22" i="54"/>
  <c r="H23" i="54"/>
  <c r="M22" i="54"/>
  <c r="N6" i="54"/>
  <c r="M23" i="54"/>
  <c r="N7" i="54"/>
  <c r="P9" i="54"/>
  <c r="R9" i="54"/>
  <c r="R8" i="54"/>
  <c r="P11" i="54"/>
  <c r="R20" i="54"/>
  <c r="P6" i="54"/>
  <c r="R6" i="54"/>
  <c r="P14" i="54"/>
  <c r="R14" i="54"/>
  <c r="P12" i="54" l="1"/>
  <c r="R12" i="54"/>
  <c r="N23" i="54"/>
  <c r="N22" i="54"/>
  <c r="R5" i="54"/>
  <c r="P5" i="54"/>
  <c r="R7" i="54"/>
  <c r="P7" i="54"/>
  <c r="A3"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4" authorId="0" shapeId="0" xr:uid="{00000000-0006-0000-1B00-000001000000}">
      <text>
        <r>
          <rPr>
            <b/>
            <sz val="9"/>
            <color indexed="81"/>
            <rFont val="Tahoma"/>
            <family val="2"/>
          </rPr>
          <t>số liệu theo báo cáo trung  tâm y tế ngày 20-9-2023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4" authorId="0" shapeId="0" xr:uid="{00000000-0006-0000-1C00-000001000000}">
      <text>
        <r>
          <rPr>
            <b/>
            <sz val="9"/>
            <color indexed="81"/>
            <rFont val="Tahoma"/>
            <family val="2"/>
            <charset val="163"/>
          </rPr>
          <t>Administrator:</t>
        </r>
        <r>
          <rPr>
            <sz val="9"/>
            <color indexed="81"/>
            <rFont val="Tahoma"/>
            <family val="2"/>
            <charset val="163"/>
          </rPr>
          <t xml:space="preserve">
</t>
        </r>
      </text>
    </comment>
  </commentList>
</comments>
</file>

<file path=xl/sharedStrings.xml><?xml version="1.0" encoding="utf-8"?>
<sst xmlns="http://schemas.openxmlformats.org/spreadsheetml/2006/main" count="2215" uniqueCount="721">
  <si>
    <t>STT</t>
  </si>
  <si>
    <t>Đơn vị</t>
  </si>
  <si>
    <t>Phú An</t>
  </si>
  <si>
    <t>Mỹ Long</t>
  </si>
  <si>
    <t>Long Trung</t>
  </si>
  <si>
    <t>Hội Xuân</t>
  </si>
  <si>
    <t>Mỹ Thành Bắc</t>
  </si>
  <si>
    <t>Cẩm Sơn</t>
  </si>
  <si>
    <t>Long Tiên</t>
  </si>
  <si>
    <t>Hiệp Đức</t>
  </si>
  <si>
    <t>Ngũ Hiệp</t>
  </si>
  <si>
    <t>Tên xã</t>
  </si>
  <si>
    <t>Đạt</t>
  </si>
  <si>
    <t xml:space="preserve">STT </t>
  </si>
  <si>
    <t>Bình quân toàn huyện</t>
  </si>
  <si>
    <t>Số hộ</t>
  </si>
  <si>
    <t>Tổng số hộ nghèo</t>
  </si>
  <si>
    <t>Tổng số hộ cận nghèo</t>
  </si>
  <si>
    <t>Tỷ lệ hộ nghèo đa chiều</t>
  </si>
  <si>
    <t>Tỷ lệ hộ cận nghèo đa chiều</t>
  </si>
  <si>
    <t>Hộ nghèo không có khả năng lao động</t>
  </si>
  <si>
    <t>Tỷ lệ 
(%)</t>
  </si>
  <si>
    <t>Hộ cận nghèo không có khả năng lao động</t>
  </si>
  <si>
    <t>A</t>
  </si>
  <si>
    <t>B</t>
  </si>
  <si>
    <t>Tổng cộng</t>
  </si>
  <si>
    <t>Mức độ phổ cầp giáo dục mầm non cho trẻ em 5 tuổi</t>
  </si>
  <si>
    <t>Phổ cập giáo dục 
tiểu học mức độ 2</t>
  </si>
  <si>
    <t>Tỷ lệ trẻ em 6 tuổi vào lớp 1</t>
  </si>
  <si>
    <t>Phổ cập giáo dục 
THCS mức độ 2</t>
  </si>
  <si>
    <t>Xoá mù chữ mức độ 2</t>
  </si>
  <si>
    <t>Trung tâm học tập cộng đồng được đánh giá, xếp loại</t>
  </si>
  <si>
    <t>Tổng Cơ sở CN quy mô trang trại
(cơ sở)</t>
  </si>
  <si>
    <t xml:space="preserve">SL trang trại đạt chuẩn 
(cơ sở)
</t>
  </si>
  <si>
    <t>Tỷ lệ 
cơ sở đạt chuẩn
 (%)</t>
  </si>
  <si>
    <t>Tổng số cơ sở
có hồ sơ
môi trường</t>
  </si>
  <si>
    <t>Cơ sở sản xuất kinh doanh</t>
  </si>
  <si>
    <t>Cơ sở nuôi trồng thuỷ sản</t>
  </si>
  <si>
    <t>Số cơ sở có ĐTM/ KHBVMT</t>
  </si>
  <si>
    <t>Số cơ sở thực hiện quy định về biện pháp xử lý môi trường</t>
  </si>
  <si>
    <t>Nhà tiêu
hợp vệ sinh</t>
  </si>
  <si>
    <t>Nhà tắm
hợp vệ sinh</t>
  </si>
  <si>
    <t>Thiết bị chứa nước
hợp vệ sinh</t>
  </si>
  <si>
    <t>Số hộ có đủ nhà tiêu, nhà tắm, bể chứa nước hợp vệ sinh</t>
  </si>
  <si>
    <t>Ghi chú</t>
  </si>
  <si>
    <t>Cơ sở do ngành nông nghiệp quản lý</t>
  </si>
  <si>
    <t>Cơ sở do ngành công thương quản lý</t>
  </si>
  <si>
    <t>Cơ sở do ngành y tế quản lý</t>
  </si>
  <si>
    <t>Tổng số cơ sở ban đầu nhỏ lẻ thực hiện cam kết theo Thông tư 17</t>
  </si>
  <si>
    <t>Cơ sở chế biến nông thuỷ sản theo Thông tư 38</t>
  </si>
  <si>
    <t>Cơ sở không thuộc diện cấp giấy chứng nhận cơ sở đủ điều kiện an toàn thực phẩm , đảm bào 100% theo quy định</t>
  </si>
  <si>
    <t>Cơ sở thuộc diện cấp giấy chứng nhận cơ sở đủ điều kiện an toàn thực phẩm , đảm bào 100% theo quy định</t>
  </si>
  <si>
    <t>Cơ sở dịch vụ ăn uống, bếp ăn tập thể</t>
  </si>
  <si>
    <t>Cơ sở thực ăn đường phố</t>
  </si>
  <si>
    <t>Cơ sở sản xuất cấp tỉnh quản lý</t>
  </si>
  <si>
    <t>Tổng số 
cơ sở</t>
  </si>
  <si>
    <t xml:space="preserve">Tỷ lệ người dân tham gia bảo hiểm y tế (áp dụng đạt cho cả nam và nữ) </t>
  </si>
  <si>
    <t xml:space="preserve">  Xã đạt tiêu chí quốc gia về y tế</t>
  </si>
  <si>
    <t>Tỷ lệ trẻ em dưới 5 tuổi bị suy dinh dưỡng thể thấp còi (chiều cao theo tuổi)</t>
  </si>
  <si>
    <t>Tỷ lệ dân số có Sổ khám chữa bệnh điện tử (%)</t>
  </si>
  <si>
    <t>TT</t>
  </si>
  <si>
    <t>Tên tiêu chí</t>
  </si>
  <si>
    <t>Nội dung tiêu chí</t>
  </si>
  <si>
    <t>Quy hoạch</t>
  </si>
  <si>
    <t>1.1. Có quy hoạch xây dựng vùng huyện được phê duyệt còn thời hạn hoặc được rà soát, điều chỉnh theo quy định, trong đó có quy hoạch khu chức năng dịch vụ hỗ trợ phát triển kinh tế nông thôn</t>
  </si>
  <si>
    <t>1.2. Có công trình hạ tầng kỹ thuật thiết yếu hoặc hạ tầng xã hội thiết yếu được đầu tư xây dựng theo quy hoạch xây dựng vùng huyện đã được phê duyệt</t>
  </si>
  <si>
    <t>Giao thông</t>
  </si>
  <si>
    <t>2.1. Hệ thống giao thông trên địa bàn huyện đảm bảo kết nối tới các xã và được bảo trì hàng năm</t>
  </si>
  <si>
    <t>2.2. Tỷ lệ km đường huyện đạt chuẩn theo quy hoạch</t>
  </si>
  <si>
    <t>2.3. Tỷ lệ km đường huyện được trồng cây xanh dọc tuyến đường</t>
  </si>
  <si>
    <t>2.4. Bến xe khách tại trung tâm huyện (nếu có theo quy hoạch) đạt tiêu chuẩn loại IV trở lên</t>
  </si>
  <si>
    <t>Thủy lợi và phòng, chống thiên tai</t>
  </si>
  <si>
    <t>3.1. Hệ thống thủy lợi liên xã đồng bộ với hệ thống thủy lợi các xã theo quy hoạch</t>
  </si>
  <si>
    <t>3.2. Đảm bảo yêu cầu chủ động về phòng chống thiên tai theo phương châm 4 tại chỗ</t>
  </si>
  <si>
    <t>Điện</t>
  </si>
  <si>
    <t>Hệ thống điện liên xã đồng bộ với hệ thống điện các xã theo quy hoạch, đảm bảo yêu cầu kỹ thuật của cả hệ thống</t>
  </si>
  <si>
    <t>Y tế - Văn hóa - Giáo dục</t>
  </si>
  <si>
    <t>5.1. Trung tâm Y tế huyện đạt chuẩn</t>
  </si>
  <si>
    <t>5.2. Trung tâm Văn hóa - Thể thao huyện đạt chuẩn, có nhiều hoạt động văn hóa - thể thao kết nối với các xã</t>
  </si>
  <si>
    <t>5.3. Tỷ lệ trường Trung học phổ thông đạt chuẩn quốc gia mức độ 1 trở lên</t>
  </si>
  <si>
    <t>5.4. Trung tâm giáo dục nghề nghiệp - giáo dục thường xuyên đạt kiểm định chất lượng giáo dục</t>
  </si>
  <si>
    <t>Kinh tế</t>
  </si>
  <si>
    <t>6.1. Có khu công nghiệp, hoặc cụm công nghiệp được đầu tư kết cấu hạ tầng kỹ thuật, hoặc cụm ngành nghề nông thôn</t>
  </si>
  <si>
    <t>6.2. Chợ trung tâm huyện đạt tiêu chuẩn chợ kinh doanh thực phẩm</t>
  </si>
  <si>
    <t>6.3. Hình thành vùng nguyên liệu tập trung đối với các sản phẩm chủ lực hoặc có mô hình liên kết theo chuỗi giá trị đảm bảo an toàn thực phẩm, kết nối từ sản xuất đến tiêu thụ đối với các sản phẩm chủ lực của huyện</t>
  </si>
  <si>
    <t>6.4. Có Trung tâm kỹ thuật nông nghiệp hoạt động hiệu quả</t>
  </si>
  <si>
    <t>Môi trường</t>
  </si>
  <si>
    <t>7.1. Hệ thống thu gom, xử lý chất thải rắn trên địa bàn huyện đảm bảo yêu cầu về bảo vệ môi trường; tỷ lệ chất thải rắn sinh hoạt chôn lấp trực tiếp ≤50% tổng lượng phát sinh</t>
  </si>
  <si>
    <t>7.2. Tỷ lệ hộ gia đình thực hiện phân loại chất thải rắn tại nguồn</t>
  </si>
  <si>
    <t>7.3. Có mô hình tái chế chất thải hữu cơ, phụ phẩm nông nghiệp quy mô cấp xã trở lên</t>
  </si>
  <si>
    <t>7.4. Có công trình xử lý nước thải sinh hoạt tập trung áp dụng biện pháp phù hợp</t>
  </si>
  <si>
    <t>7.5. Khu công nghiệp, cụm công nghiệp, làng nghề trên địa bàn thực hiện đúng các quy định về bảo vệ môi trường, trong đó tỷ lệ đất trồng cây xanh trong khu công nghiệp, cụm công nghiệp tối thiểu là 10% diện tích toàn khu</t>
  </si>
  <si>
    <t>7.6. Đất cây xanh sử dụng công cộng tại điểm dân cư nông thôn</t>
  </si>
  <si>
    <t>7.7. Tỷ lệ chất thải nhựa phát sinh trên địa bàn được thu gom, tái sử dụng, tái chế, xử lý theo quy định</t>
  </si>
  <si>
    <t>7.8. Tỷ lệ điểm tập kết, trung chuyển chất thải rắn sinh hoạt trên địa bàn huyện có hạ tầng về bảo vệ môi trường theo quy định</t>
  </si>
  <si>
    <t>Chất lượng môi trường sống</t>
  </si>
  <si>
    <t>8.1. Tỷ lệ hộ được sử dụng nước sạch theo quy chuẩn từ hệ thống cấp nước tập trung</t>
  </si>
  <si>
    <t>8.2. Tỷ lệ công trình cấp nước tập trung có tổ chức quản lý, khai thác hoạt động bền vững</t>
  </si>
  <si>
    <t>≥35%</t>
  </si>
  <si>
    <t>8.3. Có kế hoạch/Đề án kiểm kê, kiểm soát, bảo vệ chất lượng nước; phục hồi cảnh quan, cải tạo hệ sinh thái ao hồ và các nguồn nước mặt trên địa bàn huyện</t>
  </si>
  <si>
    <t>8.4. Cảnh quan, không gian trên địa bàn toàn huyện đảm bảo sáng - xanh - sạch - đẹp, an toàn</t>
  </si>
  <si>
    <t>8.5. Tỷ lệ cơ sở sản xuất, kinh doanh thực phẩm do huyện quản lý tuân thủ các quy định về đảm bảo an toàn thực phẩm</t>
  </si>
  <si>
    <t>Hệ thống chính trị - An ninh trật tự - Hành chính công</t>
  </si>
  <si>
    <t>9.1. Đảng bộ, chính quyền huyện được xếp loại chất lượng hoàn thành tốt nhiệm vụ trở lên</t>
  </si>
  <si>
    <t>9.2. Tổ chức chính trị - xã hội của huyện được xếp loại chất lượng hoàn thành tốt nhiệm vụ trở lên</t>
  </si>
  <si>
    <t>9.3. Trong 02 năm liên tục trước năm xét công nhận, không có công chức giữ chức vụ lãnh đạo, quản lý bị xử lý kỷ luật từ mức cảnh cáo trở lên hoặc bị truy cứu trách nhiệm hình sự</t>
  </si>
  <si>
    <t>9.4. Đảm bảo an ninh, trật tự</t>
  </si>
  <si>
    <t>9.6. Huyện đạt chuẩn tiếp cận pháp luật theo quy định</t>
  </si>
  <si>
    <r>
      <t xml:space="preserve">Tổng số
</t>
    </r>
    <r>
      <rPr>
        <i/>
        <sz val="12"/>
        <rFont val="Times New Roman"/>
        <family val="1"/>
      </rPr>
      <t>(hộ)</t>
    </r>
  </si>
  <si>
    <t>Số hộ
đăng ký thu gom</t>
  </si>
  <si>
    <r>
      <t xml:space="preserve">Tỷ lệ
</t>
    </r>
    <r>
      <rPr>
        <i/>
        <sz val="12"/>
        <rFont val="Times New Roman"/>
        <family val="1"/>
      </rPr>
      <t>(%)</t>
    </r>
  </si>
  <si>
    <r>
      <t xml:space="preserve">Tổng số
</t>
    </r>
    <r>
      <rPr>
        <b/>
        <i/>
        <sz val="12"/>
        <rFont val="Times New Roman"/>
        <family val="1"/>
      </rPr>
      <t>(hộ)</t>
    </r>
  </si>
  <si>
    <t>Số hộ đăng ký tự phân loại chất thải rắn tại nguồn</t>
  </si>
  <si>
    <r>
      <t xml:space="preserve">Tỷ lệ hộ gia đình tự phân loại chất thải rắn tại nguồn
</t>
    </r>
    <r>
      <rPr>
        <b/>
        <i/>
        <sz val="12"/>
        <rFont val="Times New Roman"/>
        <family val="1"/>
      </rPr>
      <t>(%)</t>
    </r>
  </si>
  <si>
    <t>TIÊU CHÍ</t>
  </si>
  <si>
    <t>NỘI DUNG TIÊU CHÍ</t>
  </si>
  <si>
    <t>CHỈ TIÊU</t>
  </si>
  <si>
    <t>I</t>
  </si>
  <si>
    <t>QUY HOẠCH</t>
  </si>
  <si>
    <t>2.3. Tỷ lệ km đường ngõ, xóm sạch và đảm bảo đi lại thuận tiện quanh năm</t>
  </si>
  <si>
    <t>2.4. Tỷ lệ km đường trục chính nội đồng đảm bảo vận chuyển hàng hóa thuận tiện quanh năm</t>
  </si>
  <si>
    <t>Thuỷ lợi và
 phòng, chống
 thiên tai</t>
  </si>
  <si>
    <t>4.1. Hệ thống điện đạt chuẩn</t>
  </si>
  <si>
    <t>4.2. Tỷ lệ hộ có đăng ký trực tiếp và được sử dụng điện thường xuyên, an toàn từ các nguồn</t>
  </si>
  <si>
    <t>Trường học</t>
  </si>
  <si>
    <t>Tỷ lệ trường học các cấp (mầm non, tiểu học, THCS; hoặc trường phổ thông có nhiều cấp học có cấp học cao nhất là THCS) đạt tiêu chuẩn cơ sở vật chất theo quy định</t>
  </si>
  <si>
    <t>Cơ sở vật chất
 văn hoá</t>
  </si>
  <si>
    <t>6.1. Xã có nhà văn hóa hoặc hội trường đa năng và sân thể thao phục vụ sinh hoạt văn hóa, thể thao của toàn xã</t>
  </si>
  <si>
    <t>6.2. Xã có điểm vui chơi, giải trí và thể thao cho trẻ em và người cao tuổi theo quy định</t>
  </si>
  <si>
    <t>6.3. Tỷ lệ ấp có nhà văn hóa hoặc nơi sinh hoạt văn hóa, thể thao phục vụ cộng đồng</t>
  </si>
  <si>
    <t>Cơ sở hạ tầng thương mại nông thôn</t>
  </si>
  <si>
    <t xml:space="preserve">Xã có chợ nông thôn hoặc nơi mua bán, trao đổi hàng hóa </t>
  </si>
  <si>
    <t>Thông tin và 
Truyền thông</t>
  </si>
  <si>
    <t>8.1. Xã có điểm phục vụ bưu chính</t>
  </si>
  <si>
    <t>8.2. Xã có dịch vụ viễn thông, internet</t>
  </si>
  <si>
    <t>8.3. Xã có đài truyền thanh và hệ thống loa đến các ấp</t>
  </si>
  <si>
    <t>8.4. Xã có ứng dụng công nghệ thông tin trong công tác quản lý, điều hành</t>
  </si>
  <si>
    <t>Nhà ở dân cư</t>
  </si>
  <si>
    <t>9.1. Nhà tạm, dột nát</t>
  </si>
  <si>
    <t>Không</t>
  </si>
  <si>
    <t xml:space="preserve">9.2. Tỷ lệ hộ có nhà ở kiên cố hoặc bán kiên cố </t>
  </si>
  <si>
    <t>III</t>
  </si>
  <si>
    <t>KINH TẾ VÀ TỔ CHỨC SẢN XUẤT</t>
  </si>
  <si>
    <t>Thu nhập</t>
  </si>
  <si>
    <t>Hộ nghèo</t>
  </si>
  <si>
    <t>Lao động</t>
  </si>
  <si>
    <t>12.1. Tỷ lệ lao động qua đào tạo (áp dụng đạt cho cả nam và nữ)</t>
  </si>
  <si>
    <t>12.2. Tỷ lệ lao động qua đào tạo có bằng cấp, chứng chỉ (áp dụng đạt cho cả nam và nữ)</t>
  </si>
  <si>
    <t>Tổ chức sản xuất
 và phát triển kinh
 tế nông thôn</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</si>
  <si>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</si>
  <si>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</si>
  <si>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về bảo vệ môi trường</t>
  </si>
  <si>
    <t xml:space="preserve">13.5. Có tổ khuyến nông cộng đồng hoạt động hiệu quả </t>
  </si>
  <si>
    <t>IV</t>
  </si>
  <si>
    <t>VĂN HÓA - XÃ HỘI - MÔI TRƯỜNG</t>
  </si>
  <si>
    <t>Giáo dục và
 Đào tạo</t>
  </si>
  <si>
    <t>14.1. Phổ cập giáo dục mầm non cho trẻ em 5 tuổi; phổ cập giáo dục tiểu học; phổ cập giáo dục trung học cơ sở; xóa mù chữ</t>
  </si>
  <si>
    <t>Đạt chuẩn phổ cập giáo dục mầm non cho trẻ 5 tuổi</t>
  </si>
  <si>
    <t>Đạt chuẩn phổ cập giáo dục tiểu học  mức độ 2</t>
  </si>
  <si>
    <t>Đạt chuẩn phổ cập giáo dục THCS mức độ 2</t>
  </si>
  <si>
    <t>Đạt chuẩn xóa mù chữ mức độ 2</t>
  </si>
  <si>
    <t>14.2. Tỷ lệ học sinh (áp dụng đạt cho cả nam và nữ) tốt nghiệp trung học cơ sở được tiếp tục học trung học (phổ thông, giáo dục thường xuyên, trung cấp)</t>
  </si>
  <si>
    <t>Y tế</t>
  </si>
  <si>
    <t xml:space="preserve">15.1. Tỷ lệ người dân tham gia bảo hiểm y tế (áp dụng đạt cho cả nam và nữ) </t>
  </si>
  <si>
    <t>15.2.  Xã đạt tiêu chí quốc gia về y tế</t>
  </si>
  <si>
    <t>15.3. Tỷ lệ trẻ em dưới 5 tuổi bị suy dinh dưỡng thể thấp còi (chiều cao theo tuổi)</t>
  </si>
  <si>
    <t>≥50%</t>
  </si>
  <si>
    <t>Văn hoá</t>
  </si>
  <si>
    <t>Tỷ lệ ấp đạt tiêu chuẩn văn hoá theo quy định, có kế hoạch và thực hiện kế hoạch xây dựng nông thôn mới</t>
  </si>
  <si>
    <t>Môi trường và 
an toàn thực phẩm</t>
  </si>
  <si>
    <t xml:space="preserve">17.1. Tỷ lệ hộ được sử dụng nước sạch theo quy chuẩn </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</si>
  <si>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</si>
  <si>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tại khu dân cư tập trung</t>
  </si>
  <si>
    <t xml:space="preserve">17.4. Đất cây xanh sử dụng công cộng tại điểm dân cư nông thôn </t>
  </si>
  <si>
    <t>17.5. Mai táng, hỏa táng phù hợp với quy định và theo quy hoạch</t>
  </si>
  <si>
    <t>17.6. Tỷ lệ chất thải rắn sinh hoạt và chất thải rắn không nguy hại trên địa bàn được thu gom, xử lý theo quy định</t>
  </si>
  <si>
    <t>17.7. Tỷ lệ bao gói thuốc bảo vệ thực vật sau sử dụng và chất thải rắn y tế được thu gom, xử lý đáp ứng yêu cầu về bảo vệ môi trường</t>
  </si>
  <si>
    <t>17.8. Tỷ lệ hộ có nhà tiêu, nhà tắm, thiết bị chứa nước sinh hoạt hợp vệ sinh và đảm bảo 3 sạch</t>
  </si>
  <si>
    <t>17.9. Tỷ lệ cơ sở chăn nuôi đảm bảo các quy định về vệ sinh thú y, chăn nuôi và bảo vệ môi trường</t>
  </si>
  <si>
    <t>17.10. Tỷ lệ hộ gia đình và cơ sở sản xuất, kinh doanh thực phẩm tuân thủ các quy định về đảm bảo an toàn thực phẩm</t>
  </si>
  <si>
    <t>17.11. Tỷ lệ hộ gia đình thực hiện phân loại chất thải rắn tại nguồn</t>
  </si>
  <si>
    <t xml:space="preserve">17.12. Tỷ lệ chất thải nhựa phát sinh trên địa bàn được thu gom, tái sử dụng, tái chế, xử lý theo quy định </t>
  </si>
  <si>
    <t>V</t>
  </si>
  <si>
    <t>HỆ THỐNG CHÍNH TRỊ</t>
  </si>
  <si>
    <t>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</si>
  <si>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</si>
  <si>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</si>
  <si>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</si>
  <si>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</si>
  <si>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ấp</t>
  </si>
  <si>
    <t>Quốc phòng và
 an ninh</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</si>
  <si>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</si>
  <si>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</si>
  <si>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Số lao động có việc làm</t>
  </si>
  <si>
    <t>Số lao động thất nghiệp</t>
  </si>
  <si>
    <t>Số lao động qua đào tạo</t>
  </si>
  <si>
    <t xml:space="preserve">Số lao động qua đào tạo có bằng cấp, chứng chỉ </t>
  </si>
  <si>
    <t>Tổng</t>
  </si>
  <si>
    <t>Tổng số hộ gia đình</t>
  </si>
  <si>
    <t>Tỷ lệ  HGĐ sử dụng nước sạch</t>
  </si>
  <si>
    <t>Tỷ lệ HGĐ sử dụng nước HVS</t>
  </si>
  <si>
    <t>Lượng nước SD bình quân đầu người/ngày đêm 
(lít)</t>
  </si>
  <si>
    <t>Tỷ lệ sử dụng từ công trình CNTT</t>
  </si>
  <si>
    <t>Tỷ lệ sử dụng từ công trình CNNL</t>
  </si>
  <si>
    <t>Tổng
 tỷ lệ 
(%)</t>
  </si>
  <si>
    <t>Tổng 
số hộ nghèo</t>
  </si>
  <si>
    <t>Tỷ lệ (%) hộ nghèo sử dụng nước sạch</t>
  </si>
  <si>
    <t>Tỷ lệ (%) hộ nghèo sử dụng nước HVS*</t>
  </si>
  <si>
    <t>Tỷ lệ</t>
  </si>
  <si>
    <t>(1)</t>
  </si>
  <si>
    <t>(2)</t>
  </si>
  <si>
    <t>(3)</t>
  </si>
  <si>
    <t>(4)</t>
  </si>
  <si>
    <t>(5)</t>
  </si>
  <si>
    <t>(6)</t>
  </si>
  <si>
    <t>(7)</t>
  </si>
  <si>
    <t>(8)</t>
  </si>
  <si>
    <t>(9)</t>
  </si>
  <si>
    <t>(10)</t>
  </si>
  <si>
    <t>(11)</t>
  </si>
  <si>
    <t>(12)</t>
  </si>
  <si>
    <t>(13)</t>
  </si>
  <si>
    <t>(14)</t>
  </si>
  <si>
    <t>(15)</t>
  </si>
  <si>
    <t>Phụ lục số 02:</t>
  </si>
  <si>
    <t>Tỷ lệ lao động qua đào tạo 
(%)</t>
  </si>
  <si>
    <t>Tỷ lệ lao động qua đào tạo có bằng cấp, chứng chỉ 
(%)</t>
  </si>
  <si>
    <t>Phụ lục số 04:</t>
  </si>
  <si>
    <t>Phụ lục số 03:</t>
  </si>
  <si>
    <t>Phụ lục số 06:</t>
  </si>
  <si>
    <t>Cơ sở chăn nuôi</t>
  </si>
  <si>
    <t>Bình Phú</t>
  </si>
  <si>
    <t>Mỹ Thanh Nam</t>
  </si>
  <si>
    <t>Phụ lục số 1:</t>
  </si>
  <si>
    <t>1.1. Có quy hoạch chung xây dựng xã được phê duyệt phù hợp với định hướng phát triển kinh tế - xã hội của xã giai đoạn 2021-2025 (trong đó có  quy hoạch khu chức năng dịch vụ hỗ trợ phát triển kinh tế nông thôn) và được công bố công khai đúng thời hạn</t>
  </si>
  <si>
    <t>1.2.  Ban hành quy định quản lý quy hoạch chung xây dựng xã và tổ chức thực hiện theo quy hoạch</t>
  </si>
  <si>
    <t xml:space="preserve">Yêu cầu đạt chuẩn </t>
  </si>
  <si>
    <t>Kết quả thực hiện</t>
  </si>
  <si>
    <t>Kết quả
 tự đánh giá</t>
  </si>
  <si>
    <t>≥01 công trình</t>
  </si>
  <si>
    <t>≥60%</t>
  </si>
  <si>
    <t>Cấp độ 1</t>
  </si>
  <si>
    <t>≥40%</t>
  </si>
  <si>
    <t>≥01 mô hình</t>
  </si>
  <si>
    <r>
      <t>≥2m</t>
    </r>
    <r>
      <rPr>
        <vertAlign val="superscript"/>
        <sz val="12"/>
        <rFont val="Times New Roman"/>
        <family val="1"/>
        <charset val="163"/>
      </rPr>
      <t>2</t>
    </r>
    <r>
      <rPr>
        <sz val="12"/>
        <rFont val="Times New Roman"/>
        <family val="1"/>
        <charset val="163"/>
      </rPr>
      <t>/người</t>
    </r>
  </si>
  <si>
    <t>Tổng số trường</t>
  </si>
  <si>
    <t>Tổng số trường đạt chuẩn về csvc và  chuẩn quốc gia từ trước đến năm 2015</t>
  </si>
  <si>
    <t>Trường đạt chuẩn CSVC mức độ 1</t>
  </si>
  <si>
    <t>Trường đạt chuẩn CSVC mức độ 2</t>
  </si>
  <si>
    <t>Năm công nhận chuẩn quốc gia</t>
  </si>
  <si>
    <t>Năm tái công nhận chuẩn quốc gia</t>
  </si>
  <si>
    <t>Trường đạt chuẩn CSVC tối thiểu</t>
  </si>
  <si>
    <t>Phụ lục số 22:</t>
  </si>
  <si>
    <t>Tổng số người mất</t>
  </si>
  <si>
    <t>Mầm Non</t>
  </si>
  <si>
    <t>Tiểu học</t>
  </si>
  <si>
    <t>THCS</t>
  </si>
  <si>
    <t>Tỷ lệ lao động làm việc trong các ngành kinh tế chủ lực của các xã trên địa bàn huyện Diên Khánh</t>
  </si>
  <si>
    <t xml:space="preserve"> Xã Diên Toàn</t>
  </si>
  <si>
    <t>Xã Diên Thạnh</t>
  </si>
  <si>
    <t>Xã Diên Hòa</t>
  </si>
  <si>
    <t>Xã Bình Lộc</t>
  </si>
  <si>
    <t>Xã Diên Thọ</t>
  </si>
  <si>
    <t>Xã Diên Lâm</t>
  </si>
  <si>
    <t>Xã Diên Xuân</t>
  </si>
  <si>
    <t>Xã Diên Đồng</t>
  </si>
  <si>
    <t>Xã Diên Tân</t>
  </si>
  <si>
    <t>Xã Suối Tiên</t>
  </si>
  <si>
    <t>Xã Diên An</t>
  </si>
  <si>
    <t>Xã Diên Điền</t>
  </si>
  <si>
    <t>Xã Diên Phước</t>
  </si>
  <si>
    <t>Xã Diên Lạc</t>
  </si>
  <si>
    <t>Xã Diên Sơn</t>
  </si>
  <si>
    <t>Xã Diên Phú</t>
  </si>
  <si>
    <t>BẢNG ĐÁNH GIÁ TIÊU CHÍ TỶ LỆ NGHÈO ĐA CHIỀU GIAI ĐOẠN 2022-2025 (tính đến 22/9/2023)</t>
  </si>
  <si>
    <t>Tên đơn vị</t>
  </si>
  <si>
    <t>Tổng hộ dân</t>
  </si>
  <si>
    <t>Tổng dân số (trừ hộ nghèo không có khả năng lao động)</t>
  </si>
  <si>
    <t>Tổng nghèo</t>
  </si>
  <si>
    <t>hộ nghèo không có KNLĐ</t>
  </si>
  <si>
    <t>tổng số hộ nghèo đa chiều (trừ số hộ nghèo không có khả năng lao động)</t>
  </si>
  <si>
    <t>Tổng dân số (trừ hộ cận nghèo không có khả năng lao động)</t>
  </si>
  <si>
    <t>Tổng cận nghèo</t>
  </si>
  <si>
    <t>hộ cận nghèo không có KNLĐ</t>
  </si>
  <si>
    <t>tổng số hộ cận nghèo đa chiều (trừ số hộ nghèo không có khả năng lao động)</t>
  </si>
  <si>
    <t>Tỷ lệ hộ nghèo đa chiều theo NTM giai đoạn 2022-2025 theo quy định</t>
  </si>
  <si>
    <t>Đánh giá</t>
  </si>
  <si>
    <t>Tỷ lệ hộ nghèo đa chiều theo NTM nâng cao giai đoạn 2022-2025 theo quy định</t>
  </si>
  <si>
    <t>&lt;5</t>
  </si>
  <si>
    <t>&lt;3</t>
  </si>
  <si>
    <t>Đánh giá lại: đạt</t>
  </si>
  <si>
    <t>Năm 2022: đạt
Đánh giá lại 2023: đạt</t>
  </si>
  <si>
    <t>Đánh giá năm 2023</t>
  </si>
  <si>
    <t>thị trấn Diên Khánh</t>
  </si>
  <si>
    <t>xã Suối Hiệp</t>
  </si>
  <si>
    <t>Toàn huyện</t>
  </si>
  <si>
    <t>06 xã NTMNC (Lạc, Điền, Sơn, Phú, Phước, An)</t>
  </si>
  <si>
    <t>Mức độ 3</t>
  </si>
  <si>
    <t>Mức độ 2</t>
  </si>
  <si>
    <t>Yêu cầu đạt chuẩn</t>
  </si>
  <si>
    <t>1.1. Có quy hoạch chung xây dựng xã còn thời hạn hoặc đã được rà soát, điều chỉnh theo quy định của pháp luật về quy hoạch</t>
  </si>
  <si>
    <t>1.2. Có quy chế quản lý và tổ chức thực hiện quy hoạch xây dựng và quản lý xây dựng theo quy hoạch</t>
  </si>
  <si>
    <t>1.3. Có quy hoạch chi tiết xây dựng trung tâm xã hoặc quy hoạch chi tiết xây dựng điểm dân cư mới phù hợp với tình hình kinh tế - xã hội của địa phương và phù hợp với định hướng đô thị hóa theo quy hoạch cấp trên</t>
  </si>
  <si>
    <t>Xã đạt tiêu chí Quy hoạch</t>
  </si>
  <si>
    <t>2.1. Tỷ lệ đường xã</t>
  </si>
  <si>
    <t>Được bảo trì hàng năm, đảm bảo sáng - xanh - sạch - đẹp</t>
  </si>
  <si>
    <t>&gt;80%</t>
  </si>
  <si>
    <t>Có các hạng mục cần thiết (biển báo, biển chỉ dẫn, chiếu sáng, gờ giảm tốc, cây xanh…) theo quy định</t>
  </si>
  <si>
    <t>2.2. Tỷ lệ đường thôn và đường liên thôn</t>
  </si>
  <si>
    <t>Được cứng hóa và bảo trì hằng năm</t>
  </si>
  <si>
    <t>100%</t>
  </si>
  <si>
    <t>Có các hạng mục cần thiết theo quy định (biển báo, biển chỉ dẫn, chiếu sáng, gờ giảm tốc, cây xanh…) và đảm bảo sáng - xanh - sạch - đẹp</t>
  </si>
  <si>
    <t>2.3. Tỷ lệ đường ngõ, xóm được cứng hóa, đảm bảo sáng – xanh – sạch – đẹp</t>
  </si>
  <si>
    <t>≥90%</t>
  </si>
  <si>
    <t>2.4. Tỷ lệ đường trục chính nội đồng được cứng hóa đáp ứng yêu cầu sản xuất và vận chuyển hàng hóa</t>
  </si>
  <si>
    <t>≥80%</t>
  </si>
  <si>
    <t>Xã đạt tiêu chí Giao thông</t>
  </si>
  <si>
    <t>Thủy lợi và phòng chống thiên tai</t>
  </si>
  <si>
    <t>3.1. Tỷ lệ diện tích đất sản xuất nông nghiệp được tưới và tiêu nước chủ động</t>
  </si>
  <si>
    <t>3.3. Tỷ lệ diện tích cây trồng chủ lực của địa phương được tưới tiên tiến, tiết kiệm nước</t>
  </si>
  <si>
    <t>≥30%</t>
  </si>
  <si>
    <t>3.4. Có 100% số công trình thủy lợi nhỏ, thủy lợi nội đồng được bảo trì hàng năm</t>
  </si>
  <si>
    <t>3.5. Thực hiện kiểm kê, kiểm soát các nguồn nước thải xả vào công trình thủy lợi</t>
  </si>
  <si>
    <t>3.6. Đảm bảo yêu cầu chủ động về phòng chống thiên tai theo phương châm 4 tại chỗ</t>
  </si>
  <si>
    <t>Khá</t>
  </si>
  <si>
    <t>Xã đạt tiêu chí Thủy lợi và phòng chống thiên tai</t>
  </si>
  <si>
    <t>Tỷ lệ hộ có đăng ký trực tiếp và được sử dụng điện sinh hoạt, sản xuất đảm bảo an toàn, tin cậy và ổn định</t>
  </si>
  <si>
    <t>≥99%</t>
  </si>
  <si>
    <t>Xã đạt tiêu chí Điện</t>
  </si>
  <si>
    <t>Giáo dục</t>
  </si>
  <si>
    <t>5.1. Tỷ lệ trường học các cấp (mầm non, tiểu học, THCS, hoặc trường phổ thông có nhiều cấp học có cấp học cao nhất là THCS) đạt tiêu chuẩn cơ sở vật chất mức độ 1 và có ít nhất 01 trường đạt tiêu chuẩn cơ sở vật chất mức độ 2</t>
  </si>
  <si>
    <t>5.2. Duy trì và nâng cao chất lượng đạt chuẩn phổ cập giáo dục mầm non cho trẻ em 5 tuổi</t>
  </si>
  <si>
    <t>5.3. Đạt chuẩn và duy trì đạt chuẩn phổ cập giáo dục tiểu học và THCS</t>
  </si>
  <si>
    <t>5.4. Đạt chuẩn xóa mù chữ</t>
  </si>
  <si>
    <t>5.5. Cộng đồng học tập cấp xã được đánh giá, xếp loại</t>
  </si>
  <si>
    <t>5.6. Có mô hình giáo dục thể chất cho học sinh rèn luyện thể lực, kỹ năng, sức bền.</t>
  </si>
  <si>
    <t>Xã đạt tiêu chí Giáo dục</t>
  </si>
  <si>
    <t>Văn hóa</t>
  </si>
  <si>
    <t>6.1. Có lắp đặt các dụng cụ thể dục thể thao ngoài trời ở điểm công cộng; các loại hình hoạt động văn hóa, văn nghệ, thể dục, thể thao được tổ chức hoạt động thường xuyên</t>
  </si>
  <si>
    <t>6.2. Di sản văn hóa được kiểm kê, ghi danh, bảo vệ, tu bổ, tôn tạo và phát huy giá trị đúng quy định</t>
  </si>
  <si>
    <t>6.3. Tỷ lệ thôn đạt tiêu chuẩn văn hóa theo quy định và đạt chuẩn nông thôn mới</t>
  </si>
  <si>
    <t xml:space="preserve">15% tổng số thôn
văn hóa được tặng Giấy khen thôn văn hóa
</t>
  </si>
  <si>
    <t>Xã đạt tiêu chí Văn hoá</t>
  </si>
  <si>
    <t>Có mô hình chợ thí điểm bảo đảm an toàn thực phẩm hoặc chợ đáp ứng yêu cầu chung theo tiêu chuẩn chợ kinh doanh thực phẩm</t>
  </si>
  <si>
    <t>Xã đạt tiêu chí CSHTTMNT</t>
  </si>
  <si>
    <t>Thông tin và truyền thông</t>
  </si>
  <si>
    <t>8.1. Có điểm phục vụ bưu chính đáp ứng cung cấp dịch vụ công trực tuyến cho người dân.</t>
  </si>
  <si>
    <t>80%</t>
  </si>
  <si>
    <t>8.3. Có dịch vụ báo chí truyền thông</t>
  </si>
  <si>
    <t>8.5. Có mạng wifi miễn phí ở các điểm công cộng (khu vực trung tâm xã, nơi sinh hoạt cộng đồng, điểm du lịch cộng đồng,…)</t>
  </si>
  <si>
    <t>Xã đạt tiêu chí TT&amp;TT</t>
  </si>
  <si>
    <t>Tỷ lệ hộ có nhà ở kiên cố hoặc bán kiên cố</t>
  </si>
  <si>
    <t>≥85%</t>
  </si>
  <si>
    <t>Xã đạt tiêu chí Nhà ở Dân cư</t>
  </si>
  <si>
    <t>Thu nhập bình quân đầu người khu vực nông thôn (triệu đồng/người/năm).</t>
  </si>
  <si>
    <t>Xã đạt tiêu chí Thu nhập</t>
  </si>
  <si>
    <t>Nghèo đa chiều</t>
  </si>
  <si>
    <t>Tỷ lệ nghèo đa chiều giai đoạn 2022-2025</t>
  </si>
  <si>
    <t>&lt;=3%</t>
  </si>
  <si>
    <t>Xã đạt tiêu chí Nghèo đa chiều</t>
  </si>
  <si>
    <t xml:space="preserve">Lao động </t>
  </si>
  <si>
    <t>≥25%</t>
  </si>
  <si>
    <t>Xã đạt tiêu chí Lao động</t>
  </si>
  <si>
    <t>Tổ chức sản xuất và phát triển kinh tế nông thôn</t>
  </si>
  <si>
    <t>13.1. Hợp tác xã hoạt động hiệu quả và có hợp đồng liên kết theo chuỗi giá trị ổn định.</t>
  </si>
  <si>
    <t>≥1</t>
  </si>
  <si>
    <t>13.2. Có sản phẩm OCOP được xếp hạng đạt chuẩn hoặc tương đương còn thời hạn.</t>
  </si>
  <si>
    <t>≥1 sản phẩm</t>
  </si>
  <si>
    <t>13.5. Tỷ lệ sản phẩm chủ lực của xã được bán qua kênh thương mại điện tử</t>
  </si>
  <si>
    <t>≥10%</t>
  </si>
  <si>
    <t>13.6. Vùng nguyên liệu tập trung đối với nông sản chủ lực của xã được cấp mã vùng</t>
  </si>
  <si>
    <t>13.7. Có triển khai quảng bá hình ảnh điểm du lịch của xã thông qua ứng dụng Internet, mạng xã hội</t>
  </si>
  <si>
    <t>13.8. Có mô hình phát triển kinh tế nông thôn hiệu quả theo hướng tích hợp đa giá trị (kinh tế, văn hoá, môi trường)</t>
  </si>
  <si>
    <t>Xã đạt tiêu chí Tổ chức sản xuất và phát triển kinh tế nông thôn</t>
  </si>
  <si>
    <t>14.1. Tỷ lệ người dân tham gia bảo hiểm y tế (áp dụng đạt chi cả nam và nữ)</t>
  </si>
  <si>
    <t>≥95%</t>
  </si>
  <si>
    <t>≥70%</t>
  </si>
  <si>
    <t>Xã đạt tiêu chí Y tế</t>
  </si>
  <si>
    <t>Hành chính công</t>
  </si>
  <si>
    <t>15.1. Ứng dụng công nghệ thông tin trong giải quyết thủ tục hành chính</t>
  </si>
  <si>
    <t>15.3. Giải quyết các thủ tục hành chính đảm bảo đúng quy định và không để xảy ra khiếu nại vượt cấp</t>
  </si>
  <si>
    <t>Xã đạt tiêu chí Hành chính công</t>
  </si>
  <si>
    <t>Tiếp cận pháp luật</t>
  </si>
  <si>
    <t>≥ 1</t>
  </si>
  <si>
    <t>16.3. Tỷ lệ người dân thuộc đối tượng trợ giúp pháp lý tiếp cận và được trợ giúp pháp lý khi có yêu cầu</t>
  </si>
  <si>
    <t>Xã đạt tiêu chí Tiếp cận pháp luật</t>
  </si>
  <si>
    <t>17.1. Khu kinh doanh, dịch vụ, chăn nuôi, giết mổ (gia súc, gia cầm), nuôi trồng thủy sản có hạ tầng kỹ thuật về bảo vệ môi trường</t>
  </si>
  <si>
    <t>17.3. Tỷ lệ chất thải rắn sinh hoạt và chất thải rắn không nguy hại trên địa bàn được thu gom, xử lý theo quy định</t>
  </si>
  <si>
    <t>17.4. Tỷ lệ hộ gia đình thực hiện thu gom, xử lý nước thải sinh hoạt bằng biện pháp phù hợp, hiệu quả</t>
  </si>
  <si>
    <t>17.5. Tỷ lệ hộ gia đình thực hiện phân loại chất thải rắn tại nguồn</t>
  </si>
  <si>
    <t>17.6. Tỷ lệ chất thải rắn nguy hại trên địa bàn được thu gom, vận chuyển và xử lý đáp ứng các yêu cầu về bảo vệ môi trường</t>
  </si>
  <si>
    <t>17.7. Tỷ lệ chất thải hữu cơ, phụ phẩm nông nghiệp được thu gom, tái sử dụng và tái chế thành nguyên liệu, nhiên liệu và các sản phẩm thân thiện với môi trường</t>
  </si>
  <si>
    <t>17.8. Tỷ lệ cơ sở chăn nuôi bảo đảm các quy định về vệ sinh thú y, chăn nuôi và bảo vệ môi trường</t>
  </si>
  <si>
    <t>17.9. Nghĩa trang, cơ sở hỏa táng (nếu có) đáp ứng các quy định của pháp luật và theo quy hoạch</t>
  </si>
  <si>
    <t>17.10. Tỷ lệ sử dụng hình thức hỏa táng</t>
  </si>
  <si>
    <t>≥5%</t>
  </si>
  <si>
    <t>17.11.  Đất cây xanh sử dụng công cộng tại điểm dân cư nông thôn</t>
  </si>
  <si>
    <t>≥4m2/người</t>
  </si>
  <si>
    <t>17.12. Tỷ lệ chất thải nhựa phát sinh trên địa bàn được thu gom, tái sử dụng, tái chế, xử lý theo quy định</t>
  </si>
  <si>
    <t>Xã đạt tiêu chí Môi trường</t>
  </si>
  <si>
    <t>18.1. Tỷ lệ hộ được sử dụng nước sạch theo quy chuẩn từ hệ thống cấp nước tập trung</t>
  </si>
  <si>
    <t>18.2. Cấp nước sinh hoạt đạt chuẩn bình quân đầu người/ngày đêm</t>
  </si>
  <si>
    <t>≥60 lít</t>
  </si>
  <si>
    <t>18.3. Tỷ lệ công trình cấp nước tập trung có tổ chức quản lý, khai thác hoạt động bền vững.</t>
  </si>
  <si>
    <t>18.4. Tỷ lệ chủ thể hộ gia đình và cơ sở sản xuất, kinh doanh thực phẩm hàng năm được tập huấn về an toàn thực phẩm.</t>
  </si>
  <si>
    <t>18.5. Không để xảy ra sự cố về an toàn thực phẩm trên địa bàn thuộc phạm vi quản lý của xã</t>
  </si>
  <si>
    <t>18.6. Tỷ lệ cơ sở sơ chế, chế biến thực phẩm nông lâm thủy sản được chứng nhận về an toàn thực phẩm</t>
  </si>
  <si>
    <t>18.7. Tỷ lệ hộ có nhà tắm, thiết bị chứa nước sinh hoạt hợp vệ sinh, nhà tiêu an toàn và đảm bảo 3 sạch</t>
  </si>
  <si>
    <t>18.8. Tỷ lệ bãi chôn lấp chất thải rắn sinh hoạt trên địa bàn đảm bảo vệ sinh môi trường</t>
  </si>
  <si>
    <t>Xã đạt tiêu chí Chất lượng môi trường sống</t>
  </si>
  <si>
    <t>Quốc phòng và An ninh</t>
  </si>
  <si>
    <t xml:space="preserve">19.1. Nâng cao chất lượng hoạt động của Ban Chỉ huy quân sự xã và lực lượng dân quân </t>
  </si>
  <si>
    <t>19.2. Không có công dân cư trú trên địa bàn phạm tội nghiêm trọng trở lên hoặc gây tai nạn (giao thông, cháy, nổ) nghiêm trọng trở lên; có mô hình camera an ninh và các mô hình (phòng, chống tội phạm, tệ nạn xã hội; bảo đảm trật tự, an toàn giao thông; phòng cháy, chữa cháy) gắn với phong trào toàn dân bảo vệ an ninh Tổ quốc hoạt động thường xuyên, hiệu quả</t>
  </si>
  <si>
    <t>Xã đạt tiêu chí Quốc phòng và An ninh</t>
  </si>
  <si>
    <t>2.1. Tỷ lệ đường xã được nhựa hóa hoặc bên tông hóa, đảm bảo ô tô đi  lại thuận tiện quanh năm</t>
  </si>
  <si>
    <t>2.2. Tỷ lệ km đường thôn và đường liên thôn ít nhất được cứng hóa, đảm bảo ô tô đi lại thuận tiện quanh năm</t>
  </si>
  <si>
    <t>&gt;= 80%</t>
  </si>
  <si>
    <t>&gt;= 70%</t>
  </si>
  <si>
    <t>&gt;= 98%</t>
  </si>
  <si>
    <t>a)Các xã có hơn 3 trường.</t>
  </si>
  <si>
    <t>b)Các xã có từ 3 trường trở xuống.</t>
  </si>
  <si>
    <t>100%  đạt chuẩn CSVC tối thiểu, trong đó &gt;=70% đạt chuẩn CSVC mức độ 1</t>
  </si>
  <si>
    <t>100%  đạt chuẩn CSVC tối thiểu, trong đó &gt;=50% đạt chuẩn CSVC mức độ 1</t>
  </si>
  <si>
    <t>Đạt (theo quy định Bộ Thông tin và Truyền thông)</t>
  </si>
  <si>
    <t xml:space="preserve">Thu nhập bình quân đầu người (triệu đồng/người)
</t>
  </si>
  <si>
    <t>Tỷ lệ hộ nghèo đa chiều giai đoạn 2022-2025</t>
  </si>
  <si>
    <t>Đạt (theo quy định của Bộ Lao động - thương binh và xã hội)</t>
  </si>
  <si>
    <t>&gt;= 75%</t>
  </si>
  <si>
    <t>&gt;= 1 sản phẩm</t>
  </si>
  <si>
    <t>&gt;= 85%</t>
  </si>
  <si>
    <t>&gt;= 90%</t>
  </si>
  <si>
    <t>&gt;= 50%</t>
  </si>
  <si>
    <t>&gt;= 95%</t>
  </si>
  <si>
    <t>&gt;= 30%</t>
  </si>
  <si>
    <t>&gt;= 100%</t>
  </si>
  <si>
    <t>Xã đạt tiêu chí Trường học</t>
  </si>
  <si>
    <t>Xã đạt tiêu chí  Văn hóa</t>
  </si>
  <si>
    <t>Xã đạt tiêu chí Môi trường và an toàn thực phẩm</t>
  </si>
  <si>
    <t>Xã đạt tiêu chí Hệ thống chính trị và tiếp cận phát luật</t>
  </si>
  <si>
    <t>6=4/3*100</t>
  </si>
  <si>
    <t>7=5/3*100</t>
  </si>
  <si>
    <t>Phụ lục số 01:</t>
  </si>
  <si>
    <t>Đạt TC</t>
  </si>
  <si>
    <t>Phụ lục số 07:</t>
  </si>
  <si>
    <t xml:space="preserve">BIỂU TỔNG HỢP KẾT QUẢ THỰC HIỆN CÁC TIÊU CHÍ CÁC XÃ NÔNG THÔN MỚI NÂNG CAO </t>
  </si>
  <si>
    <t>Stt</t>
  </si>
  <si>
    <t>TH&amp;THCS</t>
  </si>
  <si>
    <t>Tổng số hộ dân cư</t>
  </si>
  <si>
    <t>Tỷ lệ hộ nghèo đa chiều NTM (%)</t>
  </si>
  <si>
    <t>Tỷ lệ hộ cận nghèo đa chiều NTM (%)</t>
  </si>
  <si>
    <t>11 = 9+10</t>
  </si>
  <si>
    <t>10=((4-8)/(1-8))*100</t>
  </si>
  <si>
    <t>9=((3-7)/(1-7))*100</t>
  </si>
  <si>
    <r>
      <t xml:space="preserve">Lực lượng lao động </t>
    </r>
    <r>
      <rPr>
        <sz val="12"/>
        <rFont val="Times New Roman"/>
        <family val="1"/>
        <charset val="163"/>
      </rPr>
      <t>(người từ đủ 15 tuổi trở lên có việc làm hoặc thất nghiệp)</t>
    </r>
  </si>
  <si>
    <t>Phụ lục số 05:</t>
  </si>
  <si>
    <t>Phụ lục số 17:</t>
  </si>
  <si>
    <t>Tỷ lệ lao động làm việc trong ngành kinh tế chủ lực</t>
  </si>
  <si>
    <t>Tổng số người lao động đang làm việc trong nền kinh tế (người)</t>
  </si>
  <si>
    <t>Số người lao động đang làm việc trong ngành Nông nghiệp</t>
  </si>
  <si>
    <t>Số người lao động đang làm việc trong ngành Phi nông nghiệp</t>
  </si>
  <si>
    <t>Tên xã, thị trấn</t>
  </si>
  <si>
    <t xml:space="preserve">Tổng số người </t>
  </si>
  <si>
    <t>a</t>
  </si>
  <si>
    <t>b</t>
  </si>
  <si>
    <t>c</t>
  </si>
  <si>
    <t>d</t>
  </si>
  <si>
    <t>e</t>
  </si>
  <si>
    <t xml:space="preserve">Tổng </t>
  </si>
  <si>
    <t>Tổng rác thải 
nhựa thu gom  (tấn/năm)</t>
  </si>
  <si>
    <t>Tổng rác thải 
nhựa tái chế (tấn/năm)</t>
  </si>
  <si>
    <t xml:space="preserve">Mai táng </t>
  </si>
  <si>
    <t>Hỏa táng</t>
  </si>
  <si>
    <t xml:space="preserve">Tổng cộng </t>
  </si>
  <si>
    <t>Tổng số lượng CTNH
(Kg/năm)</t>
  </si>
  <si>
    <t xml:space="preserve">Phương án xử lý </t>
  </si>
  <si>
    <r>
      <t xml:space="preserve">Tỷ lệ lao động làm việc trong ngành kinh tế chủ lực </t>
    </r>
    <r>
      <rPr>
        <sz val="14"/>
        <rFont val="Times New Roman"/>
        <family val="1"/>
      </rPr>
      <t>(ngành phi nông nghiệp)</t>
    </r>
  </si>
  <si>
    <t xml:space="preserve">Khối lượng
 phát sinh </t>
  </si>
  <si>
    <t xml:space="preserve">Khối lượng thu gom, xử lý tại chỗ </t>
  </si>
  <si>
    <t>Khối lượng thu gom, vận chuyển đi xử lý 
 (tấn/năm)</t>
  </si>
  <si>
    <t>Phụ lục số 16:</t>
  </si>
  <si>
    <t>Số lượng cơ sở chăn nuôi nông hộ đạt các nội dung theo quy định</t>
  </si>
  <si>
    <t>Tổng số cơ sở
chăn nuôi nông hộ</t>
  </si>
  <si>
    <t>Tỷ lệ cơ sở chăn nuôi nông hộ đạt các nội dung theo quy định (%)</t>
  </si>
  <si>
    <t>Tên nghĩa trang</t>
  </si>
  <si>
    <t>Quy mô diện tích (ha)</t>
  </si>
  <si>
    <t>Vạn Phú</t>
  </si>
  <si>
    <t>Vạn Hưng</t>
  </si>
  <si>
    <t>Vạn Thắng</t>
  </si>
  <si>
    <t>Vạn Bình</t>
  </si>
  <si>
    <t>Xuân Sơn</t>
  </si>
  <si>
    <t>Vạn Lương</t>
  </si>
  <si>
    <t>Vạn Khánh</t>
  </si>
  <si>
    <t>Vạn Long</t>
  </si>
  <si>
    <t>Vạn Phước</t>
  </si>
  <si>
    <t>Vạn Thọ</t>
  </si>
  <si>
    <t>Vạn Thạnh</t>
  </si>
  <si>
    <t>Đại Lãnh</t>
  </si>
  <si>
    <t>Vạn Giã</t>
  </si>
  <si>
    <r>
      <t xml:space="preserve">Thu nhập bình quân đầu người/năm 2024
</t>
    </r>
    <r>
      <rPr>
        <i/>
        <sz val="14"/>
        <color theme="1"/>
        <rFont val="Times New Roman"/>
        <family val="1"/>
        <charset val="163"/>
      </rPr>
      <t>(triệu đồng/người/năm)</t>
    </r>
    <r>
      <rPr>
        <b/>
        <sz val="14"/>
        <color theme="1"/>
        <rFont val="Times New Roman"/>
        <family val="1"/>
        <charset val="163"/>
      </rPr>
      <t xml:space="preserve">  </t>
    </r>
  </si>
  <si>
    <t>Quyết định số 655/QĐ-UBND ngày 12/3/2024 của UBND tỉnh Khánh Hoà</t>
  </si>
  <si>
    <t>Xã đã triển khai</t>
  </si>
  <si>
    <t>TH-THCS</t>
  </si>
  <si>
    <t>Tổng số trường đạt chuẩn CSVC, quốc gia  từ năm 2016 đến hết năm 2024</t>
  </si>
  <si>
    <t>Tự tiêu huỷ</t>
  </si>
  <si>
    <t>Phân loại tại chỗ, tự tiêu hủy</t>
  </si>
  <si>
    <t>Tốt</t>
  </si>
  <si>
    <t>Buy chứa</t>
  </si>
  <si>
    <t xml:space="preserve"> KẾT QUẢ THỰC HIỆN CÁC TIÊU CHÍ CÁC XÃ NÔNG THÔN MỚI </t>
  </si>
  <si>
    <t>Thông tin các cơ sở hạ tầng thương mại nông thôn</t>
  </si>
  <si>
    <t>Số điểm kinh doanh cố định</t>
  </si>
  <si>
    <t>Tên Cơ sở</t>
  </si>
  <si>
    <t>Chợ Xuân Sơn</t>
  </si>
  <si>
    <t>Diện tích (m²)</t>
  </si>
  <si>
    <t>Chợ Xuân Tự</t>
  </si>
  <si>
    <t>Chợ Tân Đức</t>
  </si>
  <si>
    <t>Chợ Trung Dõng</t>
  </si>
  <si>
    <t>Bách hóa xanh</t>
  </si>
  <si>
    <t>Chợ Hội Khánh</t>
  </si>
  <si>
    <t>Chợ Tu Bông</t>
  </si>
  <si>
    <t>Chưa có nhu cầu đầu tư chợ</t>
  </si>
  <si>
    <t>Chợ Cổ Mã</t>
  </si>
  <si>
    <t>600 danh mục hàng hóa</t>
  </si>
  <si>
    <t>Tổng hợp kết quả thực hiện tiêu chí thu nhập</t>
  </si>
  <si>
    <t>Tổng hợp kết quả điều tra nghèo đa chiều</t>
  </si>
  <si>
    <t>Thống kê kết quả thực hiện tiêu chí trường học</t>
  </si>
  <si>
    <t xml:space="preserve">Tổng hợp tỷ lệ lao động qua đào tạo và Tỷ lệ lao động qua đào tạo có bằng cấp, chứng chỉ </t>
  </si>
  <si>
    <t>Bình quân 11 xã nông thôn mới</t>
  </si>
  <si>
    <t>Tổng hợp kết quả thực hiện các chỉ tiêu trong lĩnh vực Giáo dục và Đào tạo</t>
  </si>
  <si>
    <t>Phụ lục số 08:</t>
  </si>
  <si>
    <t>Tổng hợp kết quả thực hiện các chỉ tiêu trong lĩnh vực Y tế</t>
  </si>
  <si>
    <t>Tổng hợp tỷ lệ hộ được sử dụng nước hợp vệ sinh và nước sạch</t>
  </si>
  <si>
    <t xml:space="preserve">Phụ lục số 09: </t>
  </si>
  <si>
    <t>Thống kê cơ sở sản xuất, kinh doanh, nuôi trồng thuỷ sản, làng nghề đảm bảo quy định về bảo vệ môi trường</t>
  </si>
  <si>
    <t>Phụ lục số 10:</t>
  </si>
  <si>
    <t>Thống kê diện tích đất cây xanh sử dụng công cộng tại các xã nông thôn mới</t>
  </si>
  <si>
    <t>Phụ lục số 11</t>
  </si>
  <si>
    <t>Diện tích cây xanh (m²)</t>
  </si>
  <si>
    <t>Tỷ lệ (m²/người)</t>
  </si>
  <si>
    <t>11 xã nông thôn mới</t>
  </si>
  <si>
    <t>Nghĩa trang Xuân Sơn</t>
  </si>
  <si>
    <t>Nghĩa trang Vạn Khánh</t>
  </si>
  <si>
    <t>Nghĩa trang Vạn Phước</t>
  </si>
  <si>
    <t>Nghĩa trang Xuân Tự</t>
  </si>
  <si>
    <t>Nghĩa trang Phổ Đà</t>
  </si>
  <si>
    <t>Nghĩa trang Hòn Dứa</t>
  </si>
  <si>
    <t>Nghĩa trang Hòn Am</t>
  </si>
  <si>
    <t>Nghĩa trang Dốc Ké (mở rộng)</t>
  </si>
  <si>
    <t>Dùng chung nghĩa trang Khe Nước, xã Vạn Thạnh</t>
  </si>
  <si>
    <t>Nghĩa trang Khe Nước</t>
  </si>
  <si>
    <t>Phụ lục số 12</t>
  </si>
  <si>
    <t>Nghĩa trang Bắc Vân Phong (quy hoạch)</t>
  </si>
  <si>
    <t>Thống kê nghĩa trang và tình hình mai táng, hỏa táng</t>
  </si>
  <si>
    <t>Công ty TNHH Bắc Dũng thu gom, vận chuyển đến khu xử lý rác của huyện</t>
  </si>
  <si>
    <t>Công ty TNHH Việt Thành VN thu gom, vận chuyển đến khu xử lý rác của huyện</t>
  </si>
  <si>
    <t>Công ty TNHH TMDV Vinh Huy thu gom, vận chuyển đến khu xử lý rác của huyện</t>
  </si>
  <si>
    <t>Công ty TNHH Dịch vụ Thi Toàn thu gom, vận chuyển đến khu xử lý rác của huyện</t>
  </si>
  <si>
    <t>Tổng hợp Tỷ lệ hộ tham gia thu gom rác thải sinh hoạt</t>
  </si>
  <si>
    <t>Phụ lục số 14:</t>
  </si>
  <si>
    <t>Việt thành</t>
  </si>
  <si>
    <t>Bắc dũng</t>
  </si>
  <si>
    <t>Vinh huy</t>
  </si>
  <si>
    <t>Thi toàn</t>
  </si>
  <si>
    <t>Phụ lục số 13</t>
  </si>
  <si>
    <t>Tổng hợp khối lượng rác thải sinh hoạt</t>
  </si>
  <si>
    <t>Thống kê khối lượng rác thuốc bảo vệ thực vật</t>
  </si>
  <si>
    <t>Phụ lục số 15</t>
  </si>
  <si>
    <t>Tổng hợp tỷ lệ hộ có nhà tiêu, nhà tắm, bể chứa nước sinh hoạt hợp vệ sinh và đảm bảo 3 sạch</t>
  </si>
  <si>
    <t>Tổng hợp tỷ lệ hộ gia đình, cơ sở sản xuất, kinh doanh thực phẩm  tuân thủ các quy định về đảm bảo ATTP</t>
  </si>
  <si>
    <t>Phụ lục số 18:</t>
  </si>
  <si>
    <t>Thống kê tình hình thực hiện phân loại chất thải rắn tại nguồn</t>
  </si>
  <si>
    <t>Phụ lục số 19:</t>
  </si>
  <si>
    <t>Thống kê cơ sở chăn nuôi đảm bảo quy định về vệ sinh thú y, chăn nuôi và bảo vệ môi trường</t>
  </si>
  <si>
    <t>Phụ lục số 20</t>
  </si>
  <si>
    <t>Tổng hợp rác thải nhựa được thu gom, tái chế</t>
  </si>
  <si>
    <t>nâng cao</t>
  </si>
  <si>
    <t xml:space="preserve">Vạn Giã </t>
  </si>
  <si>
    <t>Kết quả thực hiện các tiêu chí nông thôn mới tại 11 xã nông thôn mới</t>
  </si>
  <si>
    <t>100%
(1,9 km)</t>
  </si>
  <si>
    <t>100%
(8,800 km)</t>
  </si>
  <si>
    <t>100%
(2,8 km)</t>
  </si>
  <si>
    <t>Đạt
(không có)</t>
  </si>
  <si>
    <t>tưới: 96,4%; 
tiêu  95,7%</t>
  </si>
  <si>
    <t>tưới: 100%; 
tiêu: 100%</t>
  </si>
  <si>
    <t>tưới: 100%; 
tiêu:  100%</t>
  </si>
  <si>
    <t>tưới: 89,8% 
tiêu: 100%</t>
  </si>
  <si>
    <t>tưới: 99,4%;
tiêu: 99,4%</t>
  </si>
  <si>
    <t>tưới: 97,6%; 
tiêu: 97,6%</t>
  </si>
  <si>
    <t>tưới: 89,1%; 
tiêu: 89,1%</t>
  </si>
  <si>
    <t>tưới: 97,5%; 
tiêu: 97,5%</t>
  </si>
  <si>
    <t>(không có diện tích đất sản xuất nông nghiệp)</t>
  </si>
  <si>
    <t>100%
(14,86 km)</t>
  </si>
  <si>
    <t>100%
(36,157 km)</t>
  </si>
  <si>
    <t>100%
(6,213 km)</t>
  </si>
  <si>
    <t>100%
(8,974 km)</t>
  </si>
  <si>
    <t>100%
(27,071 km)</t>
  </si>
  <si>
    <t>100%
(8,408 km)</t>
  </si>
  <si>
    <t>100%
(15,301km)</t>
  </si>
  <si>
    <t>90,82%
24,368/26,832 km</t>
  </si>
  <si>
    <t>80,03%
(0,601/0,751 km)</t>
  </si>
  <si>
    <t>100%
(8,378 km)</t>
  </si>
  <si>
    <t>92,22%
(5,571/6,041 km)</t>
  </si>
  <si>
    <t>93,53%
(5,060/5,410 km)</t>
  </si>
  <si>
    <t>90,26%
(9,640/10,680 km)</t>
  </si>
  <si>
    <t>100%
(3,166 km)</t>
  </si>
  <si>
    <t>100%
(4,711 km)</t>
  </si>
  <si>
    <t>82,34%
(8,431/10,218 km)</t>
  </si>
  <si>
    <t>74,37%
(2,432/3,270 km)</t>
  </si>
  <si>
    <t>100%
(27,680 km)</t>
  </si>
  <si>
    <t>92,86%
(1,950/2,100 km)</t>
  </si>
  <si>
    <t>87,10%
(7,700/8,840 km)</t>
  </si>
  <si>
    <t>100%
(8,257km)</t>
  </si>
  <si>
    <t>100%
(2,150 km)</t>
  </si>
  <si>
    <t>100%
(16,890 km)</t>
  </si>
  <si>
    <t>80%
(7,893 km)</t>
  </si>
  <si>
    <t>100%
(4,575 km)</t>
  </si>
  <si>
    <t>100%
(7,893 km)</t>
  </si>
  <si>
    <t>100%
 (1,647 km)</t>
  </si>
  <si>
    <t>100%
(12,063 km)</t>
  </si>
  <si>
    <t>100%
(11,027 km)</t>
  </si>
  <si>
    <t>100%
(5,260 km)</t>
  </si>
  <si>
    <t>100%
(6,728 km)</t>
  </si>
  <si>
    <t>100%
(14,386 km)</t>
  </si>
  <si>
    <t>100%
(2,500 km)</t>
  </si>
  <si>
    <t>100%
(3,560 km)</t>
  </si>
  <si>
    <t>100%
(4,179 km)</t>
  </si>
  <si>
    <t>100%
(2,019 km)</t>
  </si>
  <si>
    <t>92,52%
(17,379/18,785 km)</t>
  </si>
  <si>
    <t>100% đạt chuẩn quốc gia</t>
  </si>
  <si>
    <t>100% đạt chuẩn CSVC tối thiểu; 66,7% đạt chuẩn CSVC mức độ 1</t>
  </si>
  <si>
    <t>Không đánh giá</t>
  </si>
  <si>
    <t>Xã đạt tiêu chí CSVCVH</t>
  </si>
  <si>
    <t>&gt;=50 hoặc
&gt;=45 (xã ĐBKK)</t>
  </si>
  <si>
    <t>Không có</t>
  </si>
  <si>
    <t>Không có làng nghề</t>
  </si>
  <si>
    <t>Xã đạt tiêu chí GD&amp;ĐT</t>
  </si>
  <si>
    <t>13.1. Xã có hợp tác xã hoạt động hiệu quả và theo đúng quy định của Luật HTX; hoặc có tổ hợp tác hoạt động hiệu quả, theo đúng quy định của pháp luật và có hợp đồng hợp tác, tiêu thụ sản phẩm chủ lực của địa phương</t>
  </si>
  <si>
    <t>15.4. Xã triển khai thực hiện sổ khám chữa bệnh điện tử</t>
  </si>
  <si>
    <t>100% hoặc
&gt;= 80% (xã ĐBKK)</t>
  </si>
  <si>
    <t>&gt;= 98% hoặc &gt;=95% (Xã ĐBKK)</t>
  </si>
  <si>
    <t>&gt;= 80% hoặc &gt;=75% (Xã ĐBKK)</t>
  </si>
  <si>
    <t>&gt;= 75% hoặc &gt;=70% (xã ĐBKK)</t>
  </si>
  <si>
    <t>&gt;= 25% hoặc
&gt;=20% (xã ĐBKK)</t>
  </si>
  <si>
    <t>&gt;= 85% hoặc 
&gt;=75% (xã ĐBKK)</t>
  </si>
  <si>
    <t>&lt;= 22% hoặc
&lt;=24 (xã ĐBKK)</t>
  </si>
  <si>
    <t>&gt;= 45% (&gt;=25% từ HTCN tập trung) hoặc
&gt;=35% (&gt;=10% từ HTCN tập trung) đối với xã ĐBKK</t>
  </si>
  <si>
    <t>&gt;= 2 m² /người</t>
  </si>
  <si>
    <t>18.4. Tiếp cận pháp luật</t>
  </si>
  <si>
    <t>Tỷ lệ nghèo đa chiều NTM (Tiêu chí 1) (%)</t>
  </si>
  <si>
    <t>Tỷ lệ HS tốt nghiệp 
THCS được tiếp tục
học trung học năm học 2023-2024 (%)</t>
  </si>
  <si>
    <t>100</t>
  </si>
  <si>
    <t>92,22</t>
  </si>
  <si>
    <t>3.2. Tổ chức thủy lợi cơ sở (nếu có) hoạt động hiệu quả, bền vững</t>
  </si>
  <si>
    <t>&gt;=1</t>
  </si>
  <si>
    <t>93,78</t>
  </si>
  <si>
    <t>15% tổng số thôn
văn hóa được tặng Giấy khen thôn văn hóa</t>
  </si>
  <si>
    <t>Cơ sở hạ tầng TMNT</t>
  </si>
  <si>
    <t>8.2. Tỷ lệ thuê bao sử dụng điện thoại thông minh</t>
  </si>
  <si>
    <t>8.4. Có ứng dụng công nghệ thông tin trong công tác quản lý, điều hành phục vụ đời sống kinh tế - xã hội</t>
  </si>
  <si>
    <t>1,97</t>
  </si>
  <si>
    <t>90,70</t>
  </si>
  <si>
    <t>47,89</t>
  </si>
  <si>
    <t>98,75</t>
  </si>
  <si>
    <t>59,78</t>
  </si>
  <si>
    <t>13.3. Có mô hình kinh tế ứng dụng công nghệ cao hoặc mô hình quản lý sức khỏe cây trồng tổng hợp (IPHM) hoặc mô hình nông nghiệp áp dụng cơ giới hóa các khâu, liên kết theo chuỗi giá trị gắn với đảm bảo an toàn thực phẩm</t>
  </si>
  <si>
    <t>13.4. Ứng dụng công nghệ số để thực hiện truy xuất nguồn gốc các sản phẩm chủ lực của xã</t>
  </si>
  <si>
    <t>14.2. Xã triển khai thực hiện quản lý sức khỏe điện tử</t>
  </si>
  <si>
    <t>14.3. Xã triển khai thực hiện khám chữa bệnh từ xa</t>
  </si>
  <si>
    <t>14.4. Xã triển khai thực hiện tốt sổ khám chữa bệnh điện tử</t>
  </si>
  <si>
    <t>15.2. Có dịch vụ công trực tuyến một phần</t>
  </si>
  <si>
    <t>16.1. Có mô hình điển hình về phổ biến, giáo dục pháp luật và mô hình điển hình về hòa giải ở cơ sở</t>
  </si>
  <si>
    <t>16.2. Tỷ lệ mâu thuẫn, tranh chấp, vi phạm thuộc phạm vi hòa giải ở cơ sở được hòa giải thành</t>
  </si>
  <si>
    <t>82,59</t>
  </si>
  <si>
    <t>96,5</t>
  </si>
  <si>
    <t>78,52</t>
  </si>
  <si>
    <t>≥0%</t>
  </si>
  <si>
    <t>0</t>
  </si>
  <si>
    <t>4,16</t>
  </si>
  <si>
    <t>92,94</t>
  </si>
  <si>
    <t>156</t>
  </si>
  <si>
    <t>Phụ lục số 21</t>
  </si>
  <si>
    <t>BIỂU TỔNG HỢP KẾT QUẢ THỰC HIỆN TIÊU CHÍ HUYỆN NÔNG THÔN MỚI ĐẾN HẾT NĂM 2024
CỦA HUYỆN VẠN NINH, TỈNH KHÁNH HÒA</t>
  </si>
  <si>
    <t xml:space="preserve">    UBND huyện Vạn Ninh đang triển khai lập Quy hoạch chung đô thị mới Vạn Ninh theo chủ trương của UBND tỉnh tại Văn bản số 13904/UBND-XDNĐ ngày 29/12/2023 thì phạm vi lập quy hoạch là toàn bộ địa giới hành chính của huyện Vạn Ninh với 93,64% diện tích cập nhật, kế thừa nội dung của đồ án Điều chỉnh Quy hoạch chung xây dựng Khu kinh tế Vân Phong đến năm 2040, tầm nhìn đến năm 2050 (đã được Thủ tướng Chính phủ phê duyệt tại Quyết định số 318/QĐ-TTg ngày 29/3/2023) và chỉ nghiên cứu, đề xuất định hướng quy hoạch mới cho phần diện tích còn lại thuộc xã Xuân Sơn. Hiện nay, UBND huyện Vạn Ninh đang lập Nhiệm vụ quy hoạch chung đô thị mới Vạn Ninh để trình UBND tỉnh trong tháng 01/2025. Dự kiến trong quý I/2025, UBND tỉnh trình Thủ tướng Chính phủ phê duyệt nhiệm vụ quy hoạch và quý I/2026 trình Thủ tướng Chính phủ phê duyệt Đồ án quy hoạch chung đô thị mới Vạn Ninh.</t>
  </si>
  <si>
    <t xml:space="preserve">   Dự án Khu tái định cư Ninh Mã, xã Vạn Thọ là công trình hạ tầng xã hội thiết yếu về phúc lợi xã hội đã được đầu tư phù hợp với Quy hoạch chung xây dựng Khu kinh tế Vân Phong, tỉnh Khánh Hoà đến năm 2040, tầm nhìn đến năm 2050 và Quy hoạch phân khu xây dựng (tỷ lệ 1/2000) Khu đô thị du lịch Cổ Mã – Tu Bông (Phân khu 08) huyện Vạn Ninh. Ngoài ra còn có các công trình hạ tầng kỹ thuật thiết yếu, hạ tầng xã hội thiết yếu được đầu tư hoàn thành đưa phù hợp với Quy hoạch chung đã được duyệt như: Dự án Khu tái định cư Vông Trắc Tre, xã Vạn Phú (hoàn thành năm 2024); Dự án Kè bờ tả, hữu sông Tô Giang đoạn từ Quốc lộ 1A đến đập Hải Triều xã Vạn Phước (hoàn thành năm 2024);…</t>
  </si>
  <si>
    <t xml:space="preserve">   Có 100% đường huyện được đầu tư xây dựng hoặc nâng cấp với cấp đường theo quy hoạch được phê duyệt; 
   Có 100% đường huyện đạt cấp kỹ thuật theo tiêu chuẩn TCVN 4054: 2005 Đường ô tô - Yêu cầu thiết kế; 
   Có 100% đường huyện có hệ thống cầu, cống được xây dựng kiên cố, phù hợp với cấp đường quy hoạch</t>
  </si>
  <si>
    <t xml:space="preserve">   Có 100% số xã trên địa bàn huyện có đường ô tô kết nối với đường huyện và các trung tâm hành chính xã, đảm bảo đi lại thuận tiện quanh năm; tỷ lệ mặt đường huyện được nhựa hóa hoặc bê tông xi măng hóa đạt 100%.
   Có 100% đường huyện được bảo trì hàng năm</t>
  </si>
  <si>
    <t xml:space="preserve">   Tất cả các công tình thủy lợi liên xã trên địa bàn huyện Vạn Ninh đều do Công ty TNHH MTV khai thác công trình thủy lợi Khánh Hòa quản lý, khai thác; UBND huyện Vạn Ninh không đầu tư xây dựng và không quản lý, khai thác công trình thủy lợi liên xã. Nhìn chung, các công trình thủy lợi trên địa bàn huyện đều có tính liên thông, đồng bộ giữa các công trình và giữa các xã với nhau, phục vụ tốt cho sản xuất nông nghiệp và dân sinh trên địa bàn. </t>
  </si>
  <si>
    <t>Huyện Vạn ninh tổ chức bộ máy hoạt động và nguồn lực đảm bảo cho hoạt động phòng, chống thiên tai được triển khai chủ động và hiệu quả, đáp ứng nhu cầu dân sinh, ban hành văn bản và tổ chức thực hiện các nội theo quy định và hướng dẫn của ngành chuyên môn. Cơ sở hạ tầng thủy lợi được xây dựng mới phù hợp với tiêu chuẩn, quy chuẩn, an toàn trước thiên tai và phù hợp với quy hoạch được duyệt. Có 100% Ban chỉ huy phòng chống thiên tai và tìm kiếm cứu nạn cấp xã được tiếp nhận thông tin dự báo, cảnh báo và ứng phó thiên tai kịp thời, đầy đủ</t>
  </si>
  <si>
    <t xml:space="preserve">   Tỷ lệ km đường huyện được trồng cây xanh dọc tuyến đường bảo đảm đạt chuẩn 26,315/46,630 km, đạt 56,43%. Cây xanh trồng dọc tuyến đường huyện là các loại cây thân gỗ, có giá trị bảo vệ môi trường, tạo cảnh quan, bóng mát, có tác dụng phòng hộ cao, do địa phương lựa chọn; Việc trồng cây xanh dọc tuyến đường huyện để ổn định nền đường, tạo mỹ quan và bảo vệ môi trường, tăng cảm giác an toàn khi tham gia giao thông nhưng không được trồng cây ở trên lề đường và ảnh hưởng đến canh tác</t>
  </si>
  <si>
    <t xml:space="preserve">   Trên địa bàn huyện có Bến xe khách Vạn Ninh; vị trí nằm trên trục đường Quốc lộ 1A, tại thôn Trung Dõng 1, xã Vạn Bình, huyện Vạn Ninh; có tổng diện tích 22.110 m²; đạt quy chuẩn bến xe khách loại II và đã được Sở Giao thông vận tải Khánh Hòa công bố đưa vào hoạt động tại Quyết định số 633/QĐ-SGTVT ngày 22/11/2021; đáp ứng tiêu chí huyện nông thôn mới.</t>
  </si>
  <si>
    <t xml:space="preserve">    Trên địa bàn huyện Vạn Ninh có 11/11 xã tham gia xây dựng nông thôn mới đã đạt chuẩn tiêu chí Điện trong bộ tiêu chí nông thôn mới theo Quyết định số 2161/QĐ-UBND ngày 05/8/2022 của UBND tỉnh Khánh Hòa về việc Ban hành Bộ têu chí xã nông thôn mới và Bộ tiêu chí xã nông thôn mới nâng cao tỉnh Khánh Hòa giai đoạn 2022-2025.
   Ngành điện đã thực hiện đầu tư đường dây trung áp, lắp đặt trạm biến áp và đường dây hạ áp đạt chuẩn đến gần hộ sử dụng để đảm bảo an toàn điện. Các trạm biến áp phân phối, các đường dây trung áp, các đường dây hạ áp, công tơ đo đếm phục vụ sản xuất, kinh doanh và sinh hoạt của người dân trên địa bàn 13 xã thị trấn đều đảm bảo đạt yêu cầu kỹ thuật của ngành điện.</t>
  </si>
  <si>
    <t xml:space="preserve">   Trung tâm Y tế có cơ cấu tổ chức gồm Ban Giám đốc, 04 phòng chức năng và 14 khoa, 01 Phòng khám đa khoa khu vực và 13 Trạm Y tế xã với quy mô 220 giường bệnh. Có tổng số 374 cán bộ y tế trong đó có 33 Bác sĩ, 36 Dược sĩ, 61 Y sĩ, 94 Điều dưỡng, 51 Nữ hộ sinh, 24 Kỹ thuật viên, 12 Hộ lý, 71 khác; Tỷ lệ bác sĩ đạt 2,2 bác sĩ/vạn dân. Cơ sở hạ tầng và trang thiết bị được đầu tư đồng bộ, đáp ứng yêu cầu nhiệm vụ khám chữa bệnh cho nhân dân trên địa bàn. Năm 2024, Trung tâm y tế huyện Vạn Ninh thực hiện số lượt khám bệnh 213.017, số lượt khám dự phòng 28.994, số lượt điều trị 15.093 bệnh nhân, không để xảy ra các sai sót chuyên môn nghiêm trọng.
   Chương trình mục tiêu y tế - dân số được triển khai, thực hiện có hiệu quả; không có dịch lớn xảy ra trên địa bàn huyện; công tác an toàn vệ sinh thực phẩm được đảm bảo, không có ngộ độc thực phẩm tập thể xảy ra. Kết quả đánh giá, xếp hạng Trung tâm y tế huyện Vạn Ninh năm 2024 đạt 64,5 điểm, xếp hạng Trung tâm Y tế huyện Vạn Ninh: hạng III.</t>
  </si>
  <si>
    <t xml:space="preserve">   Trung tâm Văn hóa - Thông tin và Thể thao huyện có diện tích 5.987 m2 đang sử dụng, bao gồm: nhà làm việc (2.595,2 m2), thư viện (1.784 m2), Truyền thanh - Truyền hình (1.608 m2), Nhà thi đấu (1.089 m2), sân vận động (14.947 m2), sân cầu lông, bóng chuyền (trong nhà thi đấu), sân quần vợt (1.042 m2). Sử dụng Hội trường huyện làm sân khấu phục vụ tập luyện và biểu diễn nghệ thuật trong nhà; sử dụng khu vực Thư viện huyện, Khu công viên bờ biển đường Trần Hưng Đạo, thị trấn Vạn Giã để tổ chức triển lãm, biểu diễn ngoài trời. Bên cạnh các thiết chế văn hóa - thể thao, các công trình phụ trợ được đầu tư đạt chuẩn nhằm phục vụ nhu cầu tập luyện thể dục thể thao, vui chơi giải trí của người dân
   Hiện biên chế của Trung tâm có 17 người, gồm 02 lãnh đạo (01 Phó Giám đốc phụ trách và 01 Phó Giám đốc) và 15 người thuộc các tổ chuyên môn. Viên chức của Trung tâm Văn hóa - Thông tin và Thể thao huyện được đào tạo đảm bảo trình độ phục vụ hoạt động chuyên môn. Trung tâm Văn hóa - Thông tin và Thể thao huyện thường xuyên tổ chức nhiều hoạt động văn hóa - thể thao kết nối với các xã</t>
  </si>
  <si>
    <t>Trên địa bàn huyện Vạn Ninh hiện có 04 trường Trung học phổ thông (THPT) công lập gồm: Trường THPT Huỳnh Thúc Kháng, THPT Nguyễn Thị Minh Khai, THPT Lê Hồng Phong và THPT Tô Văn Ơn. Từ năm 2015 đến nay, các trường THPT trên địa bàn huyện đã được cấp trên quan tâm đầu tư xây mới, cải tạo, tu bổ cơ sở vật chất phòng học, phòng học bộ môn, phòng chức năng; tăng cường các trang thiết bị, đồ dùng dạy học,… Hiện nay có 3/4 trường được đầu tư cơ sở vật chất đạt chuẩn theo Thông tư số 13/2020/BGDĐT ngày 26/5/2020 của Bộ Giáo dục và Đào tạo</t>
  </si>
  <si>
    <t xml:space="preserve">   Trường Trung cấp nghề Vạn Ninh là đơn vị sự nghiệp trực thuộc Sở Lao động - Thương binh và Xã hội Khánh Hòa. Trường có chức năng giảng dạy chương trình giáo dục thường xuyên cấp trung học phổ thông. Hiện nay, nhà trường đã được cấp Giấy chứng nhận hoạt động giáo dục nghề nghiệp cho 08 ngành nghề đào tạo trình độ trung cấp, 27 ngành nghề đào tạo trình độ sơ cấp và đào tạo thường xuyên. Trường thực hiện tự đánh giá chất lượng giáo dục nghề nghiệp theo quy định. Kết quả đã thực hiện tự đánh giá chất lượng theo quy định: 86/100 điểm, đạt chuẩn kiểm định chất lượng.</t>
  </si>
  <si>
    <t xml:space="preserve">   Hiện nay, KCN Dốc Đá Trắng đã được Thủ tướng Chính phủ chấp thuận chủ trương đầu tư, đồng thời chấp thuận nhà đầu tư là Công ty cổ phần phát triển khu công nghiệp Viglacera Yên Mỹ tại Quyết định số 234/QĐ-TTg ngày 18/3/2024. Đồ án Quy hoạch phân khu xây dựng (tỷ lệ 1/2000) Khu công nghiệp Dốc Đá Trắng, tỉnh Khánh Hòa đã được HĐND tỉnh thông qua tại Nghị quyết số 125/NQ-HĐND ngày 06/11/2024 và được UBND tỉnh phê duyệt tại Quyết định số 3121/QĐ-UBND ngày 02/12/2024.
   UBND tỉnh đã ban hành Công văn số 10408/UBND-KT ngày 18/9/2024 về việc điều chỉnh kế hoạch triển khai thực hiện dự án KCN Dốc Đá Trắng; theo đó UBND huyện đã ban hành Thông báo số 847/TB-UBND ngày 15/10/2024 về Thu hồi đất để thực hiện Dự án Đầu tư xây dựng và kinh doanh kết cấu hạ tầng khu công nghiệp Dốc Đá Trắng, tỉnh Khánh Hoà (Khu vực 1).</t>
  </si>
  <si>
    <r>
      <t xml:space="preserve">   Trên địa bàn huyện có chợ Vạn Ninh là chợ hạng 2 (</t>
    </r>
    <r>
      <rPr>
        <i/>
        <sz val="12"/>
        <rFont val="Times New Roman"/>
        <family val="1"/>
      </rPr>
      <t>theo Nghị định số 60/2024/NĐ-CP ngày 05/6/2024 của Chính phủ về phát triển và quản lý chợ</t>
    </r>
    <r>
      <rPr>
        <sz val="12"/>
        <rFont val="Times New Roman"/>
        <family val="1"/>
      </rPr>
      <t>) nằm tại thị trấn Vạn Giã, do UBND huyện Vạn Ninh quản lý. Chợ Vạn Ninh đáp ứng các yêu cầu chung theo tiêu chuẩn chợ kinh doanh thực phẩm được quy định tại TCVN 11856:2017 và Quyết định số 1327/QĐ-BCT ngày 03/6/2024 của Bộ Công Thương.</t>
    </r>
  </si>
  <si>
    <t>Đến cuối năm 2024, trên toàn huyện đã có 09 chuỗi sản xuất nông nghiệp đảm bảo an toàn thực phẩm đối với sản phẩm chủ lực của huyện là lúa giống và lúa thương phẩm tại 09 xã trên địa bàn huyện, gồm các xã: Xuân Sơn, Vạn Lương, Vạn Phú, Vạn Thắng, Vạn Bình, Vạn Khánh, Vạn Long, Vạn Phước và Vạn Thọ với quy mô 1.050 ha/năm, tổng sản lượng 7.140 tấn/năm, cung ứng cho Viện Khoa học Kỹ thuật Nông nghiệp duyên hải Nam Trung bộ, Công ty Cổ phần tập đoàn ThaiBinh Seed – Chi nhánh miền Trung - Tây Nguyên và các thương lái trong và ngoài huyện. Tổng doanh thu 57.120 triệu đồng/năm.</t>
  </si>
  <si>
    <t>Trên địa bàn huyện có 03 đơn vị sự nghiệp trực thuộc Sở Nông nghiệp và Phát triển nông thôn hoạt động hiệu quả gồm: Trạm Chăn nuôi và Thú y Vạn Ninh, Trạm Khuyến nông Ninh Hòa - Vạn Ninh, Trạm Trồng trọt và Bảo vệ thực vật Vạn Ninh - Ninh Hòa. Các đơn vị đã tổ chức chuyển giao tiến bộ kỹ thuật trong nông nghiệp 73 mô hình; thực hiện 122 lớp đào tạo, tập huấn cho nông dân với 4.660 học viên tham gia; tư vấn hỗ trợ phát triển cho 12 Hợp tác xã nông nghiệp thuộc các lĩnh vực trồng trọt, dịch vụ làm đất, thu hoạch; tư vấn liên kết sản xuất, kết nối thị trường với 12 hợp đồng liên kết sản xuất.</t>
  </si>
  <si>
    <t xml:space="preserve">    UBND các xã hợp đồng với các doanh nghiệp để thu gom, vận chuyển về bãi rác rác tập trung của huyện; cụ thể: Công ty TNHH Bắc Dũng thu gom tại các xã Xuân Sơn, Vạn Hưng, Vạn Lương, Vạn Phú, Vạn Thắng; Công ty TNHH Việt Thành thu gom tại xã Vạn Bình và xã Đại Lãnh; Công ty TNHH TMDV Vinh Huy thu gom tại thị trấn Vạn Giã và các xã Vạn Khánh, Vạn Long, Vạn Phước và Vạn Thọ; Công ty TNHH dịch vụ Thi Toàn thu gom tại xã Vạn Thạnh. Xe thu gom rác thải của các Công ty thu gom về bãi rác tập trung của huyện; tần suất thu gom trung bình 02 lần/tuần. Vị trí tập kết rác cách xa khu dân cư ≥ 20m; được xây móng đá chẻ, nền xi măng, có hệ thống thu gom nước rỉ rác. Tỷ lệ chất thải rắn sinh hoạt chôn lấp trực tiếp trên địa bàn huyện Vạn Ninh là 22,03% tổng lượng chất thải phát sinh.
   </t>
  </si>
  <si>
    <t>Qua quá trình triển khai thực hiện kế hoạch thu gom phân loại chất thải rắn tại nguồn trên địa bàn huyện, công tác phân loại chất thải rắn tại nguồn đã đạt được kết quả đáng kể: ý thức người dân đã được nâng lên, người dân có trách nhiệm hơn trong công tác phân loại chất thải rắn tại nguồn, xem phân loại chất thải rắn tại nguồn là trách nhiệm và là quyền lợi của người dân nhằm góp phần bảo vệ môi trường, bảo vệ sức khỏe, xây dựng nếp sống văn minh. 
Từ khi triển khai mô hình phân loại rác tại nguồn, dưới sự vận động tuyên truyền của Mặt trận và các đoàn thể xã, người dân trên địa bàn xã tích cực hưởng ứng, từ số lượng chỉ vài hộ gia đình tham gia, đến nay đã có 16.752/36.576 hộ tham gia, đạt tỷ lệ 45,80%.</t>
  </si>
  <si>
    <t xml:space="preserve">    Trên địa bàn huyện có 01 mô hình tái chế phụ phẩm nông nghiệp tại thôn Hiền Lương, xã Vạn Lương của hộ ông Nguyễn Hoài Nam. Cơ sở của ông Nam liên kết với gần 300 xã viên của Hợp tác xã nông nghiệp kinh doanh tổng hợp Vạn Lương 1 để thu mua rơm rạ, dùng máy cuộn và đóng thành bánh để bán. Sản lượng trung bình hàng năm đạt khoảng 50 nghìn cuộn, tương đương 650 tấn (vụ Đông Xuân và vụ Hè Thu khoảng 21 nghìn cuộn, vụ Mùa khoảng 8 nghìn cuộn; trung bình 13kg/cuộn). Rơm sau khi được đóng bánh sẽ được trữ trong nhà kho và bán ra thị trường cả trong, ngoài tỉnh để phục vụ nhiều mục đích như: Làm thức ăn cho gia súc, trồng nấm, bỏ gốc cây cà phê,… Mô hình đã giúp cho các xã viên có thêm thu nhập từ việc bán rơm, tạo công ăn việc làm cho hơn 06 lao động tại địa phương. Bên cạnh đó, rơm rạ được thu mua tại ruộng, người dân không còn đốt như trước đây nên giảm thiểu các tác động xấu đến môi trường không khí.</t>
  </si>
  <si>
    <t>Trên địa bàn huyện, các hộ gia đình xử lý nước thải sinh hoạt chủ yếu bằng bể tự hoại. Một số khu vực trung tâm xã và khu vực đô thị (thị trấn Vạn Giã và xã Đại Lãnh), các khu tái định cư đã xây dựng hệ thống cống thoát nước mưa, được xả ra sông, suối rồi đổ trực tiếp ra biển; còn lại nước mưa một phần thoát tự nhiên theo các khe rãnh ra kênh mương, sông suối trong khu vực, một phần tự thấm vào đất. Nước thải y tế của Bệnh viện đa khoa huyện và các cơ sở y tế đã có bể xử lý cục bộ đạt tiêu chuẩn trước khi xả ra ngoài môi trường theo hệ thống mương thoát nước chung, đảm bảo yếu tố về môi trường. Các cơ sở sản xuất tiểu thủ công nghiệp phân tán, cơ sở sản xuất, làng nghề trên địa bàn, các khu chăn nuôi, nuôi trồng thủy sản đa số đã có hệ thống xử lý nước thải cục bộ trước khi xả thải ra môi trường nhưng hiệu quả chưa cao, vẫn còn nguy cơ gây ô nhiễm môi trường. UBND huyện Vạn Ninh đã rà soát, kiểm tra và dự kiến quy hoạch và đầu tư xây dựng Trạm xử lý nước thải sinh hoạt tại thôn Tân Đức Đông, xã Vạn Lương để đảm bảo khả năng xử lý nước sinh hoạt đảm bảo các tiêu chí theo quy định trước khi xả ra môi trường.</t>
  </si>
  <si>
    <t xml:space="preserve">   Khu công nghiệp Dốc Đá Trắng được Thủ tướng Chính phủ chấp thuận chủ trương đầu tư đồng thời chấp thuận nhà đầu tư là Công ty cổ phần phát triển khu công nghiệp Viglacera Yên Mỹ tại Quyết định số 234/QĐ-TTg ngày 18/3/2024;  HĐND tỉnh Khánh Hòa đã thông qua Đồ án quy hoạch phân khu xây dựng (tỷ lệ 1/2000) Khu công nghiệp Dốc Đá Trắng tại Nghị quyết số 125/NQ-HĐND ngày 06/11/2024; trong đó phần diện tích Khu công nghiệp nằm trên địa bàn huyện Vạn Ninh là 242,41 ha; có bố trí 36,51 ha đất cây xanh, chiếm tỷ lệ 12,69% diện tích toàn khu và bố trí 7,13 ha đất xây dựng trạm xử lý nước thải với công suất 11.000 m3/ngđ. Trong thời gian đến, UBND huyện Vạn Ninh thường xuyên kiểm tra, yêu cầu nhà đầu tư xây dựng, đưa dự án đi vào hoạt động đảm bảo các quy định về bảo vệ môi trường.
   Chất thải phát sinh của làng nghề xoi trầm hương thôn Phú Hội 1, xã Vạn Thắng chủ yếu là nước thải sinh hoạt của công nhân (7 m³/ngđ ), nước thải trong quá trình sản xuất (10 m³/ngđ) được các tổ chức, hộ gia đình, cá nhân xử lý thông qua bể lắng tự hoại 3 ngăn trước khi xả ra môi trường; chất thải rắn trong sinh hoạt (156 kg/ngđ) được tập trung, giao cho công ty vệ sinh môi trường thu gom, xử lý theo quy định; đối với khí bụi phát sinh khi xay nguyên liệu xác cây gió bầu tại một số cơ sở được các doanh nghiệp bố trí máy hút bụi xử lý. Làng nghề không phát sinh chất thải nguy hại, không gây ô nhiễm môi trường (đất, nước, không khí…) ảnh hưởng đến sức khỏe cộng đồng.</t>
  </si>
  <si>
    <t xml:space="preserve">   Diện tích đất cây xanh sử dụng công cộng trên địa bàn: Tổng diện tích đất cây xanh sử dụng công cộng tại các điểm dân cư nông thôn trên địa bàn huyện Vạn Ninh là 558.152 m2/134.049 người, đạt tỷ lệ trung bình 4.16 m²/người.</t>
  </si>
  <si>
    <t>UBND huyện đã chỉ đạo Phòng Tài nguyên và Môi trường huyện phối hợp với UBND các xã trên địa bàn huyện tổ chức các hoạt động truyền thông, nâng cao nhận thức của cộng đồng về tác hại của rác thải nhựa, túi nilon đối với môi trường; phát động mỗi cán bộ, công chức, viên chức và người lao động cùng thực hiện “Nói không với sản phẩm nhựa sử dụng một lần”; Phát động phong trào huy động sự tham gia của cộng đồng trong thu gom, phân loại các sản phẩm đã sử dụng làm từ nhựa và vận chuyển đến nơi tái chế. Qua quá trình triển khai kế hoạch thu gom và tái chế chất thải nhựa trên địa bàn huyện Vạn Ninh, khối lượng chất thải nhựa được thu gom và tái chế trên địa bàn huyện đạt tỷ lệ 81,48%.</t>
  </si>
  <si>
    <t xml:space="preserve">   Tỷ lệ công trình cấp nước tập trung có tổ chức quản lý, khai thác hoạt động bền vững là 6/6 công trình đạt tỷ lệ 100%.</t>
  </si>
  <si>
    <t xml:space="preserve">   Tỷ lệ hộ được sử dụng nước sạch theo quy chuẩn từ hệ thống cấp nước tập trung: Trên địa bàn huyện có 6 hệ thống nước sinh hoạt (02 hệ thống do UBND cấp xã quản lý, 04 hệ thống do doanh nghiệp quản lý, khai thác) phục vụ nước sạch cho 74,86% hộ dân toàn huyện (01 thị trấn và 12 xã). Các đơn vị cấp nước thường xuyên xét nghiệm nước theo định kỳ 3 tháng một lần, kết quả xét nghiệm tất cả các đơn vị đều có các chỉ tiêu xét nghiệm đạt theo QCVN 01-1:2018/BYT. </t>
  </si>
  <si>
    <t xml:space="preserve">   Trên địa bàn huyện có 23 điểm tập kết rác thải sinh hoạt trên địa bàn 02 xã (Vạn Thạnh và Đại Lãnh), các xã, thị trấn còn lại thu gom trực tiếp tại các hộ dân và vận chuyển đến bãi rác tập trung của huyện. Điểm tập kết chất thải rắn sinh hoạt phải phân thành 02 khu vực khác nhau để lưu giữ các loại chất thải rắn sinh hoạt đã được phân loại, bảo đảm không để lẫn các loại chất thải đã được phân loại với nhau. Sau đó, xe thu gom rác thải đến thu gom, vận chuyển về bãi rác tập trung của huyện. Tần suất thu gom trung bình 02 lần/tuần. Vị trí tập kết rác cách xa khu dân cư ≥ 20 m; được xây móng đá chẻ, nền xi măng, có hầm thu gom nước rỉ rác. Các điểm tập kết đáp ứng yêu cầu về bảo vệ môi trường, tỷ lệ đạt 100%. </t>
  </si>
  <si>
    <t xml:space="preserve">   UBND huyện Vạn Ninh đã chỉ đạo Phòng Tài nguyên và Môi trường thuê đơn vị tư vấn (Công ty TNHH Xây dựng Môi trường và Thương mại B&amp;G) thống kê, đánh giá hiện trạng và diễn biến chất lượng nước trên địa bàn; tiến hành quan trắc, đánh giá chất lượng nước; rà soát, xác định các nguồn, khu vực có nguy cơ ô nhiễm môi trường; dự báo chất lượng nước và đề xuất các giải pháp xử lý ô nhiễm, cải tạo, phục hồi và cải thiện môi trường nước mặt, bảo vệ nguồn nước trên địa bàn. Từ kết quả đo đạc hiện trạng môi trường nước trên địa bàn huyện, tiến hành thực hiện xây dựng bản đồ hiện trạng chất lượng môi trường nước theo chỉ số WQI. Sử dụng chỉ số WQI là để đánh giá chất lượng môi trường nước tại điểm khảo sát một cách tổng thể, giá trị WQI cho chúng ta cái nhìn khái quát chung về hiện trạng chất lượng môi trường nước tại vùng khảo sát. Qua kết quả quan trắc và đánh giá chất lượng nước quan trắc năm 2024 thông qua chỉ số WQI cho thấy: Đa số nguồn nước trên địa bàn huyện Vạn Ninh có thể sử dụng cho mục đích cấp nước sinh hoạt nhưng cần các biện pháp xử lý phù hợp.
	Trên cơ sở đó, UBND huyện đã phê duyệt Đề án kiểm kê, kiểm soát, bảo vệ chất lượng nước; phục hồi cảnh quan, cải tạo hệ sinh thái ao hồ và các nguồn nước mặt trên địa bàn huyện tại Quyết định số 1677/QĐ-UBND ngày 29/11/2024. Trong thời gian đến, UBND huyện tiếp tục chỉ đạo Phòng Tài nguyên và Môi trường, UBND các xã, thị trấn tiếp tục kiểm kê, kiểm soát, bảo vệ chất lượng nước; phục hồi cảnh quan, cải tạo hệ sinh thái ao hồ và các nguồn nước mặt trên địa bàn huyện theo đề án được duyệt.</t>
  </si>
  <si>
    <t xml:space="preserve">   UBND huyện đã tập trung cao cho công tác lãnh đạo, chỉ đạo thực hiện chỉnh trang cảnh quan, bảo vệ và giữ gìn môi trường sống xanh - sạch - đẹp. Đến nay, tất cả các xã, thị trấn trên địa bàn huyện đã tổ chức tốt hoạt động thu gom rác thải, tổng vệ sinh môi trường. Thông qua phát động và tổ chức phong trào trồng cây bóng mát và trồng hoa bên lề các trục đường chính, đường xã, thôn. Toàn huyện, đã có trên 240,71 km đường giao thông được trồng cây xanh, hoa, kiểng các loại, đạt 84,83%. Đường trung tâm xã và các tuyến đường trong khu dân cư được lắp điện chiếu sáng trên 61%.</t>
  </si>
  <si>
    <t>Trên địa bàn toàn huyện có 3.571 hộ gia đình, cơ sở sản xuất, kinh doanh thực phẩm tuân thủ các quy định về an toàn thực phẩm của từng ngành đạt tỷ lệ 100% (ngành nông nghiệp quản lý 2.605 cơ sở, ngành công thương quản lý 196 cơ sở, ngành y tế quản lý 770 cơ sở).</t>
  </si>
  <si>
    <t xml:space="preserve">   Đảng bộ huyện Vạn Ninh xếp loại chất lượng Hoàn thành tốt nhiệm vụ tại Quyết định số 1178-QĐ/TU ngày 31/01/2024 của Tỉnh ủy Khánh Hòa.
   Tập thể lãnh đạo UBND huyện Vạn Ninh được đánh giá, xếp loại chất lượng Hoàn thành tốt nhiệm vụ tại Quyết định số 1179-QĐ/TU ngày 31/01/2024 của Ban Thường vụ Tỉnh ủy Khánh Hòa.</t>
  </si>
  <si>
    <t xml:space="preserve">   Ủy ban Mặt trận Tổ quốc Việt Nam huyện, Hội Liên hiệp Phụ nữ huyện, Hội Nông dân huyện, Đoàn Thanh niên Cộng sản Hồ Chí Minh huyện được đánh giá Hoàn thành xuất sắc nhiệm vụ năm 2023.
   Hội Cựu chiến binh huyện được đánh giá Hoàn thành tốt nhiệm vụ năm 2023.</t>
  </si>
  <si>
    <t xml:space="preserve">    Trong 03 năm liên tục (từ năm 2022 đến năm 2024), công chức giữ chức vụ lãnh đạo, quản lý của huyện đều được đánh giá ở mức Hoàn thành tốt nhiệm vụ trở lên và không có công chức giữ chức vụ lãnh đạo, quản lý bị xử lý kỷ luật từ mức cảnh cáo trở lên hoặc bị truy cứu trách nhiệm hình sự.</t>
  </si>
  <si>
    <t>Huyện ủy, UBND huyện luôn quan tam lãnh đạo, chỉ đạo công tác bảo đảm ANTT trên địa bàn huyện để xây dựng các xã đạt chỉ tiêu 19.2, huyện đạt chỉ tiêu 9.4. Ngay từ đầu năm đã ban hành Nghị quyết, Chương trình, Kế hoạch công tác bảo đảm ANTT địa phương, kế hoạch xây dựng phong trào toàn dân bảo vệ ANTQ,... đề ra các giải pháp cụ thể để chỉ đạo các lực lượng tham gia phòng ngừa, đấu tranh phòng chống tội phạm. Chỉ đạo lực lượng công an từ huyện đến cơ sở triển khai nhiều kế hoạch, giải pháp nhằm kiềm chế sự gia tăng của tội phạm về trật tự xã hội; tổ chức nhiều đợt cao điểm tấn công, trấn áp quyết liệt các loại tội phạm; các vụ việc phát hiện được chỉ đạo điều tra, xử lý kịp thời, tỷ lệ điều tra, khám phá án cao; công tác tuyên trueyefn, phát động phong trào toàn dân bảo vệ ANTQ được tằng cường nhằm kiềm tỏa, hạn chế các loại tội phạm, các hành vi vi phạm pháp luật.</t>
  </si>
  <si>
    <t xml:space="preserve">    Có 100% văn bản quy phạm pháp luật thuộc thẩm quyền của Hội đồng nhân dân, Ủy ban nhân dân cấp huyện được ban hành đúng quy định pháp luật; 100% văn bản hành chính có nội dung liên quan trực tiếp đến quyền, lợi ích của tổ chức, cá nhân do chính quyền cấp huyện ban hành bảo đảm đúng quy định pháp luật.
    Thực hiện lập, cập nhật, đăng tải (hoặc niêm yết) Danh mục thông tin phải công khai, Danh mục thông tin công dân được tiếp cận có điều kiện theo quy định pháp luật. Tỷ lệ thông tin được công khai kịp thời, chính xác, đầy đủ, đúng hình thức theo quy định pháp luật là 100%. Tỷ lệ thông tin được cung cấp theo yêu cầu kịp thời, chính xác, đầy đủ, đúng hình thức theo quy định pháp luật là 100%.
    Ban hành Kế hoạch phổ biến, giáo dục pháp luật, hòa giải ở cơ sở, đánh giá công nhận đạt chuẩn tiếp cận pháp luật. Tỷ lệ hoàn thành nhiệm vụ theo Kế hoạch phổ biến, giáo dục pháp luật, hòa giải ở cơ sở, đánh giá, công nhận đạt chuẩn tiếp cận pháp luật là 100%. Bố trí kinh phí bảo đảm thực hiện 100% Kế hoạch Phổ biến, giáo dục pháp luật, hòa giải ở cơ sở, đánh giá, công nhận đạt chuẩn tiếp cận pháp luật. Tỷ lệ báo cáo viên pháp luật cấp huyện được bồi dưỡng, tập huấn kiến thức, kỹ năng phổ biến, giáo dục pháp luật đạt 100%. Tỷ lệ tập huấn viên cấp huyện về hòa giải ở cơ sở được bồi dưỡng, tập huấn về kiến thức, kỹ năng hòa giải ở cơ sở và phương pháp tập huấn đạt 100%.
    Trong năm 2023, trên địa bàn huyện có 06/06 người thuộc đối tượng trợ giúp pháp lý có yêu cầu trợ giúp pháp lý và được Trung tâm trợ giúp pháp lý nhà nước tỉnh Khánh Hoà trợ giúp pháp lý (trong đó, 02 người yêu cầu thuộc diện trợ giúp pháp lý theo quy định tại Điều 7 Luật Trợ giúp pháp lý là người bị buộc tội, bị hại, đương sự trong các vụ việc tham gia tố tụng; 04 người yêu cầu thuộc đối tượng trợ giúp pháp lý với hình thức tư vấn pháp luật - lĩnh vực đất đai, hôn nhân và gia đình).</t>
  </si>
  <si>
    <t>9.5. Có dịch vụ công trực tuyến một phần</t>
  </si>
  <si>
    <t xml:space="preserve">     UBND huyện có cung cấp 160 TTHC trực tuyến mức độ 3 trở lên, cụ thể: Kết quả giải quyết TTHC trực tuyến mức độ 3, 4: Từ ngày 15/12/2023 đến ngày 15/12/2024, số lượng hồ sơ đã được tiếp nhận, giải quyết trực tuyến trên tổng số hồ sơ đã được tiếp nhận, giải quyết trực tuyến và trực tiếp là 1.735/2.338, đạt 74,21%; cụ thể trên các lĩnh vực như sau: lĩnh vực đất đai: 56/230, đạt 24,35%; lĩnh vực đường bộ: 01/1, đạt 100%; lĩnh vực giáo dục trung học: 37/99, đạt 37,37%; lĩnh vực giáo dục và đào tạo thuộc hệ thống giáo dục quốc dân: 00/01, đạt 00%; lĩnh vực hệ thống văn bằng chứng chỉ: 01/01, đạt 100%; lĩnh vực hộ tịch: 247/259, đạt 95,37%; lĩnh vực kinh doanh khí: 04/04, đạt 100%; lĩnh vực lưu thông hàng hóa trong nước: 19/20, đạt 95%; lĩnh vực môi trường: 02/05, đạt 40%; lĩnh vực phát thanh truyền hình và TTĐT: 01/01, đạt 100%; quản lý công sản: 01/02, đạt 50%; lĩnh vực quản lý hoạt động xây dựng: 87/119, đạt 100%; lĩnh vực thành lập và hoạt động hộ kinh doanh: 1.177/1.494, đạt 78,78%; lĩnh vực thi đua khen thưởng: 102/102, đạt 100%.</t>
  </si>
  <si>
    <t>Phụ lục Số 22:</t>
  </si>
  <si>
    <t>TT Vạn Giã</t>
  </si>
  <si>
    <r>
      <t xml:space="preserve">Tỷ lệ hộ có đủ nhà tiêu, nhà tắm, bể chứa nước hợp vệ sinh </t>
    </r>
    <r>
      <rPr>
        <b/>
        <i/>
        <sz val="12"/>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</si>
</sst>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_-;\-* #,##0.00\ _₫_-;_-* &quot;-&quot;??\ _₫_-;_-@_-"/>
    <numFmt numFmtId="166" formatCode="#,##0.000"/>
    <numFmt numFmtId="167" formatCode="_(* #,##0_);_(* \(#,##0\);_(* &quot;-&quot;??_);_(@_)"/>
    <numFmt numFmtId="168" formatCode="_-* #,##0\ _₫_-;\-* #,##0\ _₫_-;_-* &quot;-&quot;??\ _₫_-;_-@_-"/>
    <numFmt numFmtId="169" formatCode="0.0"/>
    <numFmt numFmtId="170" formatCode="#.##0.00"/>
    <numFmt numFmtId="171" formatCode="0.0%"/>
    <numFmt numFmtId="172" formatCode="m/d;@"/>
  </numFmts>
  <fonts count="78" x14ac:knownFonts="1">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charset val="163"/>
      <scheme val="minor"/>
    </font>
    <font>
      <sz val="12"/>
      <name val="Times New Roman"/>
      <family val="1"/>
      <charset val="163"/>
    </font>
    <font>
      <b/>
      <sz val="12"/>
      <name val="Times New Roman"/>
      <family val="1"/>
      <charset val="163"/>
    </font>
    <font>
      <i/>
      <sz val="12"/>
      <name val="Times New Roman"/>
      <family val="1"/>
      <charset val="163"/>
    </font>
    <font>
      <sz val="11"/>
      <color theme="1"/>
      <name val="Calibri"/>
      <family val="2"/>
      <scheme val="minor"/>
    </font>
    <font>
      <sz val="10"/>
      <name val="Arial"/>
      <family val="2"/>
      <charset val="163"/>
    </font>
    <font>
      <sz val="12"/>
      <name val=".VnTime"/>
      <family val="2"/>
    </font>
    <font>
      <sz val="10"/>
      <name val="Arial"/>
      <family val="2"/>
    </font>
    <font>
      <sz val="11"/>
      <color indexed="8"/>
      <name val="Calibri"/>
      <family val="2"/>
    </font>
    <font>
      <sz val="14"/>
      <color theme="1"/>
      <name val="Times New Roman"/>
      <family val="2"/>
    </font>
    <font>
      <sz val="14"/>
      <color theme="1"/>
      <name val="Times New Roman"/>
      <family val="2"/>
      <charset val="163"/>
    </font>
    <font>
      <sz val="12"/>
      <color theme="1"/>
      <name val="Times New Roman"/>
      <family val="1"/>
      <charset val="163"/>
    </font>
    <font>
      <b/>
      <sz val="12"/>
      <color theme="1"/>
      <name val="Times New Roman"/>
      <family val="1"/>
      <charset val="163"/>
    </font>
    <font>
      <b/>
      <sz val="14"/>
      <color theme="1"/>
      <name val="Times New Roman"/>
      <family val="1"/>
      <charset val="163"/>
    </font>
    <font>
      <i/>
      <sz val="14"/>
      <color theme="1"/>
      <name val="Times New Roman"/>
      <family val="1"/>
      <charset val="163"/>
    </font>
    <font>
      <sz val="12"/>
      <color theme="1"/>
      <name val="Calibri"/>
      <family val="2"/>
      <scheme val="minor"/>
    </font>
    <font>
      <sz val="14"/>
      <color theme="1"/>
      <name val="Calibri"/>
      <family val="2"/>
      <scheme val="minor"/>
    </font>
    <font>
      <sz val="14"/>
      <color theme="1"/>
      <name val="Calibri"/>
      <family val="2"/>
      <charset val="163"/>
      <scheme val="minor"/>
    </font>
    <font>
      <sz val="14"/>
      <color theme="1"/>
      <name val="Times New Roman"/>
      <family val="1"/>
      <charset val="163"/>
    </font>
    <font>
      <sz val="11"/>
      <color indexed="8"/>
      <name val="Times New Roman"/>
      <family val="2"/>
    </font>
    <font>
      <b/>
      <i/>
      <sz val="12"/>
      <name val="Times New Roman"/>
      <family val="1"/>
      <charset val="163"/>
    </font>
    <font>
      <sz val="12"/>
      <color rgb="FF000000"/>
      <name val="Times New Roman"/>
      <family val="1"/>
      <charset val="163"/>
    </font>
    <font>
      <b/>
      <sz val="12"/>
      <name val="Times New Roman"/>
      <family val="1"/>
    </font>
    <font>
      <sz val="12"/>
      <name val="Times New Roman"/>
      <family val="1"/>
    </font>
    <font>
      <i/>
      <sz val="12"/>
      <name val="Times New Roman"/>
      <family val="1"/>
    </font>
    <font>
      <b/>
      <sz val="12"/>
      <color theme="1"/>
      <name val="Times New Roman"/>
      <family val="1"/>
    </font>
    <font>
      <sz val="12"/>
      <color theme="1"/>
      <name val="Times New Roman"/>
      <family val="1"/>
    </font>
    <font>
      <i/>
      <sz val="12"/>
      <color theme="1"/>
      <name val="Times New Roman"/>
      <family val="1"/>
    </font>
    <font>
      <u/>
      <sz val="11"/>
      <color theme="10"/>
      <name val="Calibri"/>
      <family val="2"/>
      <scheme val="minor"/>
    </font>
    <font>
      <b/>
      <sz val="12"/>
      <color theme="1"/>
      <name val="Calibri"/>
      <family val="2"/>
      <scheme val="minor"/>
    </font>
    <font>
      <b/>
      <i/>
      <sz val="12"/>
      <name val="Times New Roman"/>
      <family val="1"/>
    </font>
    <font>
      <sz val="10"/>
      <name val="Times New Roman"/>
      <family val="1"/>
    </font>
    <font>
      <b/>
      <sz val="9"/>
      <color indexed="81"/>
      <name val="Tahoma"/>
      <family val="2"/>
      <charset val="163"/>
    </font>
    <font>
      <sz val="9"/>
      <color indexed="81"/>
      <name val="Tahoma"/>
      <family val="2"/>
      <charset val="163"/>
    </font>
    <font>
      <b/>
      <sz val="10"/>
      <name val="Times New Roman"/>
      <family val="1"/>
    </font>
    <font>
      <sz val="12"/>
      <name val="Calibri"/>
      <family val="2"/>
      <scheme val="minor"/>
    </font>
    <font>
      <i/>
      <sz val="10"/>
      <name val="Times New Roman"/>
      <family val="1"/>
      <charset val="163"/>
    </font>
    <font>
      <i/>
      <sz val="10"/>
      <name val="Calibri"/>
      <family val="2"/>
      <scheme val="minor"/>
    </font>
    <font>
      <b/>
      <sz val="14"/>
      <color theme="1"/>
      <name val="Times New Roman"/>
      <family val="1"/>
    </font>
    <font>
      <sz val="11"/>
      <name val="Times New Roman"/>
      <family val="1"/>
    </font>
    <font>
      <i/>
      <sz val="14"/>
      <color theme="1"/>
      <name val="Times New Roman"/>
      <family val="1"/>
    </font>
    <font>
      <sz val="13"/>
      <name val="Times New Roman"/>
      <family val="1"/>
    </font>
    <font>
      <sz val="10"/>
      <name val="Times New Roman"/>
      <family val="1"/>
      <charset val="163"/>
    </font>
    <font>
      <b/>
      <sz val="10"/>
      <name val="Times New Roman"/>
      <family val="1"/>
      <charset val="163"/>
    </font>
    <font>
      <vertAlign val="superscript"/>
      <sz val="12"/>
      <name val="Times New Roman"/>
      <family val="1"/>
      <charset val="163"/>
    </font>
    <font>
      <sz val="12"/>
      <name val="Cambria"/>
      <family val="1"/>
      <charset val="163"/>
      <scheme val="major"/>
    </font>
    <font>
      <b/>
      <sz val="13"/>
      <name val="Times New Roman"/>
      <family val="1"/>
      <charset val="163"/>
    </font>
    <font>
      <sz val="11"/>
      <name val="Calibri"/>
      <family val="2"/>
      <charset val="163"/>
      <scheme val="minor"/>
    </font>
    <font>
      <sz val="13"/>
      <name val="Times New Roman"/>
      <family val="1"/>
      <charset val="163"/>
    </font>
    <font>
      <b/>
      <sz val="13"/>
      <name val="Times New Roman"/>
      <family val="1"/>
    </font>
    <font>
      <i/>
      <sz val="13"/>
      <name val="Times New Roman"/>
      <family val="1"/>
    </font>
    <font>
      <sz val="14"/>
      <color theme="1"/>
      <name val="Times New Roman"/>
      <family val="1"/>
    </font>
    <font>
      <b/>
      <sz val="9"/>
      <color indexed="81"/>
      <name val="Tahoma"/>
      <family val="2"/>
    </font>
    <font>
      <sz val="11"/>
      <color theme="1"/>
      <name val="Times New Roman"/>
      <family val="1"/>
    </font>
    <font>
      <i/>
      <sz val="11"/>
      <name val="Times New Roman"/>
      <family val="1"/>
    </font>
    <font>
      <b/>
      <sz val="11"/>
      <name val="Times New Roman"/>
      <family val="1"/>
    </font>
    <font>
      <sz val="11"/>
      <name val="Times New Roman"/>
      <family val="1"/>
      <charset val="163"/>
    </font>
    <font>
      <b/>
      <sz val="11"/>
      <name val="Times New Roman"/>
      <family val="1"/>
      <charset val="163"/>
    </font>
    <font>
      <sz val="14"/>
      <color rgb="FF000000"/>
      <name val="Times New Roman"/>
      <family val="1"/>
    </font>
    <font>
      <b/>
      <sz val="14"/>
      <color rgb="FF000000"/>
      <name val="Times New Roman"/>
      <family val="1"/>
    </font>
    <font>
      <sz val="14"/>
      <name val="Times New Roman"/>
      <family val="1"/>
    </font>
    <font>
      <sz val="14"/>
      <name val="Times New Roman"/>
      <family val="1"/>
      <charset val="163"/>
    </font>
    <font>
      <b/>
      <sz val="14"/>
      <name val="Times New Roman"/>
      <family val="1"/>
    </font>
    <font>
      <sz val="11"/>
      <color theme="1"/>
      <name val="Cambria"/>
      <family val="1"/>
      <scheme val="major"/>
    </font>
    <font>
      <i/>
      <sz val="14"/>
      <name val="Times New Roman"/>
      <family val="1"/>
    </font>
    <font>
      <sz val="8"/>
      <name val="Calibri"/>
      <family val="2"/>
      <scheme val="minor"/>
    </font>
    <font>
      <b/>
      <sz val="14"/>
      <name val="Times New Roman"/>
      <family val="1"/>
      <charset val="163"/>
    </font>
    <font>
      <b/>
      <sz val="14"/>
      <color theme="1"/>
      <name val="Calibri"/>
      <family val="2"/>
      <charset val="163"/>
      <scheme val="minor"/>
    </font>
    <font>
      <b/>
      <sz val="11"/>
      <color theme="1"/>
      <name val="Calibri"/>
      <family val="2"/>
      <charset val="163"/>
      <scheme val="minor"/>
    </font>
    <font>
      <i/>
      <sz val="11"/>
      <color theme="1"/>
      <name val="Times New Roman"/>
      <family val="1"/>
    </font>
    <font>
      <b/>
      <sz val="14"/>
      <color rgb="FF000000"/>
      <name val="Times New Roman"/>
      <family val="1"/>
      <charset val="163"/>
    </font>
    <font>
      <b/>
      <i/>
      <sz val="10"/>
      <color rgb="FFFF0000"/>
      <name val="Times New Roman"/>
      <family val="1"/>
    </font>
    <font>
      <b/>
      <i/>
      <sz val="11"/>
      <color rgb="FFFF0000"/>
      <name val="Times New Roman"/>
      <family val="1"/>
    </font>
    <font>
      <b/>
      <i/>
      <sz val="12"/>
      <color rgb="FFFF0000"/>
      <name val="Times New Roman"/>
      <family val="1"/>
    </font>
    <font>
      <b/>
      <i/>
      <sz val="13"/>
      <color rgb="FFFF0000"/>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s>
  <cellStyleXfs count="22">
    <xf numFmtId="0" fontId="0" fillId="0" borderId="0"/>
    <xf numFmtId="165" fontId="7" fillId="0" borderId="0" applyFont="0" applyFill="0" applyBorder="0" applyAlignment="0" applyProtection="0"/>
    <xf numFmtId="0" fontId="9" fillId="0" borderId="0"/>
    <xf numFmtId="0" fontId="8" fillId="0" borderId="0"/>
    <xf numFmtId="0" fontId="11" fillId="0" borderId="0"/>
    <xf numFmtId="0" fontId="3" fillId="0" borderId="0"/>
    <xf numFmtId="0" fontId="12" fillId="0" borderId="0"/>
    <xf numFmtId="0" fontId="13" fillId="0" borderId="0"/>
    <xf numFmtId="0" fontId="7" fillId="0" borderId="0"/>
    <xf numFmtId="0" fontId="7" fillId="0" borderId="0"/>
    <xf numFmtId="0" fontId="3" fillId="0" borderId="0"/>
    <xf numFmtId="0" fontId="10" fillId="0" borderId="0"/>
    <xf numFmtId="164" fontId="7" fillId="0" borderId="0" applyFont="0" applyFill="0" applyBorder="0" applyAlignment="0" applyProtection="0"/>
    <xf numFmtId="164" fontId="22" fillId="0" borderId="0" applyFont="0" applyFill="0" applyBorder="0" applyAlignment="0" applyProtection="0"/>
    <xf numFmtId="0" fontId="2" fillId="0" borderId="0"/>
    <xf numFmtId="0" fontId="31"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7" fillId="0" borderId="0"/>
    <xf numFmtId="9" fontId="7" fillId="0" borderId="0" applyFont="0" applyFill="0" applyBorder="0" applyAlignment="0" applyProtection="0"/>
  </cellStyleXfs>
  <cellXfs count="589">
    <xf numFmtId="0" fontId="0" fillId="0" borderId="0" xfId="0"/>
    <xf numFmtId="0" fontId="4" fillId="0" borderId="0" xfId="0" applyFont="1"/>
    <xf numFmtId="0" fontId="5" fillId="0" borderId="1" xfId="0" applyFont="1" applyBorder="1" applyAlignment="1">
      <alignment horizontal="lef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xf>
    <xf numFmtId="0" fontId="14" fillId="0" borderId="0" xfId="0" applyFont="1"/>
    <xf numFmtId="0" fontId="16" fillId="0" borderId="0" xfId="0" applyFont="1" applyAlignment="1">
      <alignment horizontal="justify" vertical="center"/>
    </xf>
    <xf numFmtId="0" fontId="17" fillId="0" borderId="0" xfId="0" applyFont="1" applyAlignment="1">
      <alignment horizontal="center" vertical="center"/>
    </xf>
    <xf numFmtId="0" fontId="18" fillId="0" borderId="0" xfId="0" applyFont="1"/>
    <xf numFmtId="0" fontId="19" fillId="0" borderId="0" xfId="0" applyFont="1"/>
    <xf numFmtId="0" fontId="20" fillId="0" borderId="0" xfId="0" applyFont="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center" vertical="center"/>
    </xf>
    <xf numFmtId="0" fontId="24" fillId="0" borderId="1" xfId="0" applyFont="1" applyBorder="1" applyAlignment="1">
      <alignment horizontal="center" wrapText="1"/>
    </xf>
    <xf numFmtId="0" fontId="14" fillId="0" borderId="1" xfId="0" applyFont="1" applyBorder="1" applyAlignment="1">
      <alignment horizontal="center" wrapText="1"/>
    </xf>
    <xf numFmtId="9" fontId="14" fillId="0" borderId="1" xfId="0" applyNumberFormat="1" applyFont="1" applyBorder="1" applyAlignment="1">
      <alignment horizontal="center"/>
    </xf>
    <xf numFmtId="0" fontId="14" fillId="0" borderId="1" xfId="0" applyFont="1" applyBorder="1" applyAlignment="1">
      <alignment horizontal="center"/>
    </xf>
    <xf numFmtId="0" fontId="4" fillId="0" borderId="0" xfId="0" applyFont="1" applyAlignment="1">
      <alignment horizontal="center" vertical="center"/>
    </xf>
    <xf numFmtId="0" fontId="26" fillId="0" borderId="0" xfId="0" applyFont="1"/>
    <xf numFmtId="0" fontId="25" fillId="0" borderId="0" xfId="0" applyFont="1"/>
    <xf numFmtId="0" fontId="25" fillId="0" borderId="0" xfId="0" applyFont="1" applyAlignment="1">
      <alignment horizontal="center" vertical="center"/>
    </xf>
    <xf numFmtId="0" fontId="25" fillId="0" borderId="0" xfId="0" applyFont="1" applyAlignment="1">
      <alignment horizontal="left" vertical="center"/>
    </xf>
    <xf numFmtId="0" fontId="29" fillId="0" borderId="0" xfId="0" applyFont="1"/>
    <xf numFmtId="4" fontId="29" fillId="0" borderId="0" xfId="0" applyNumberFormat="1" applyFont="1"/>
    <xf numFmtId="0" fontId="30" fillId="0" borderId="0" xfId="0" applyFont="1"/>
    <xf numFmtId="0" fontId="32" fillId="0" borderId="0" xfId="0" applyFont="1"/>
    <xf numFmtId="0" fontId="4" fillId="0" borderId="0" xfId="0" applyFont="1" applyFill="1"/>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21" fillId="0" borderId="1" xfId="0" applyFont="1" applyBorder="1" applyAlignment="1">
      <alignment horizontal="center" vertical="center"/>
    </xf>
    <xf numFmtId="0" fontId="38" fillId="2" borderId="0" xfId="0" applyFont="1" applyFill="1"/>
    <xf numFmtId="0" fontId="4" fillId="2" borderId="1" xfId="0" applyFont="1" applyFill="1" applyBorder="1" applyAlignment="1">
      <alignment horizontal="center" vertical="center"/>
    </xf>
    <xf numFmtId="0" fontId="21" fillId="2" borderId="0" xfId="0" applyFont="1" applyFill="1"/>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0" fillId="2" borderId="5"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67" fontId="29" fillId="2" borderId="1" xfId="16" applyNumberFormat="1" applyFont="1" applyFill="1" applyBorder="1" applyAlignment="1">
      <alignment vertical="center"/>
    </xf>
    <xf numFmtId="0" fontId="41" fillId="2" borderId="0" xfId="0" applyFont="1" applyFill="1"/>
    <xf numFmtId="0" fontId="43" fillId="2" borderId="0" xfId="0" applyFont="1" applyFill="1"/>
    <xf numFmtId="0" fontId="43" fillId="0" borderId="0" xfId="0" applyFont="1"/>
    <xf numFmtId="0" fontId="0" fillId="0" borderId="0" xfId="0"/>
    <xf numFmtId="0" fontId="0" fillId="0" borderId="0" xfId="0"/>
    <xf numFmtId="0" fontId="26" fillId="0" borderId="8" xfId="0" applyFont="1" applyBorder="1" applyAlignment="1">
      <alignment horizontal="center" vertical="center"/>
    </xf>
    <xf numFmtId="0" fontId="26" fillId="0" borderId="9" xfId="0" applyFont="1" applyBorder="1" applyAlignment="1">
      <alignment horizontal="center" vertical="center"/>
    </xf>
    <xf numFmtId="3" fontId="25" fillId="0" borderId="1" xfId="0" applyNumberFormat="1" applyFont="1" applyBorder="1" applyAlignment="1">
      <alignment horizontal="center" vertical="center"/>
    </xf>
    <xf numFmtId="0" fontId="26" fillId="0" borderId="1" xfId="0" applyFont="1" applyBorder="1"/>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4" fontId="25" fillId="0" borderId="1" xfId="0" applyNumberFormat="1" applyFont="1" applyBorder="1" applyAlignment="1">
      <alignment horizontal="center" vertical="center" wrapText="1"/>
    </xf>
    <xf numFmtId="0" fontId="4" fillId="2" borderId="0" xfId="0" applyFont="1" applyFill="1" applyAlignment="1">
      <alignment horizontal="center" vertical="center"/>
    </xf>
    <xf numFmtId="0" fontId="27" fillId="0" borderId="0" xfId="0" applyFont="1" applyAlignment="1">
      <alignment horizontal="left" vertical="center"/>
    </xf>
    <xf numFmtId="0" fontId="43" fillId="0" borderId="0" xfId="0" applyFont="1" applyAlignment="1">
      <alignment vertical="center"/>
    </xf>
    <xf numFmtId="0" fontId="30" fillId="0" borderId="0" xfId="0" applyFont="1" applyAlignment="1">
      <alignment horizontal="left" vertical="center"/>
    </xf>
    <xf numFmtId="0" fontId="18" fillId="0" borderId="0" xfId="0" applyFont="1" applyAlignment="1">
      <alignment horizontal="center"/>
    </xf>
    <xf numFmtId="0" fontId="38" fillId="0" borderId="0" xfId="0" applyFont="1"/>
    <xf numFmtId="2" fontId="6" fillId="0" borderId="0" xfId="0" applyNumberFormat="1" applyFont="1" applyBorder="1" applyAlignment="1">
      <alignment horizontal="center" wrapText="1"/>
    </xf>
    <xf numFmtId="164" fontId="5" fillId="0" borderId="1" xfId="16" applyNumberFormat="1" applyFont="1" applyFill="1" applyBorder="1" applyAlignment="1">
      <alignment horizontal="center" vertical="center" wrapText="1"/>
    </xf>
    <xf numFmtId="0" fontId="6" fillId="0" borderId="1" xfId="20" quotePrefix="1" applyFont="1" applyFill="1" applyBorder="1" applyAlignment="1">
      <alignment horizontal="center" vertical="center"/>
    </xf>
    <xf numFmtId="0" fontId="6" fillId="0" borderId="1" xfId="20" quotePrefix="1" applyFont="1" applyFill="1" applyBorder="1" applyAlignment="1">
      <alignment horizontal="center" vertical="center" wrapText="1"/>
    </xf>
    <xf numFmtId="164" fontId="6" fillId="0" borderId="1" xfId="16" quotePrefix="1" applyNumberFormat="1" applyFont="1" applyFill="1" applyBorder="1" applyAlignment="1">
      <alignment horizontal="center" vertical="center"/>
    </xf>
    <xf numFmtId="164" fontId="6" fillId="0" borderId="1" xfId="16" quotePrefix="1" applyNumberFormat="1" applyFont="1" applyFill="1" applyBorder="1" applyAlignment="1">
      <alignment horizontal="center" vertical="center" wrapText="1"/>
    </xf>
    <xf numFmtId="164" fontId="4" fillId="0" borderId="1" xfId="16" applyNumberFormat="1" applyFont="1" applyBorder="1" applyAlignment="1">
      <alignment horizontal="center" vertical="center" wrapText="1"/>
    </xf>
    <xf numFmtId="164" fontId="4" fillId="0" borderId="1" xfId="16" quotePrefix="1" applyNumberFormat="1" applyFont="1" applyBorder="1" applyAlignment="1">
      <alignment horizontal="center" vertical="center" wrapText="1"/>
    </xf>
    <xf numFmtId="164" fontId="4" fillId="2" borderId="1" xfId="16" quotePrefix="1" applyNumberFormat="1" applyFont="1" applyFill="1" applyBorder="1" applyAlignment="1">
      <alignment horizontal="center" vertical="center" wrapText="1"/>
    </xf>
    <xf numFmtId="164" fontId="4" fillId="0" borderId="0" xfId="16" applyNumberFormat="1" applyFont="1"/>
    <xf numFmtId="164" fontId="4" fillId="0" borderId="0" xfId="16" applyNumberFormat="1" applyFont="1" applyAlignment="1"/>
    <xf numFmtId="164" fontId="4" fillId="2" borderId="0" xfId="16" applyNumberFormat="1" applyFont="1" applyFill="1"/>
    <xf numFmtId="0" fontId="6" fillId="0" borderId="0" xfId="0" applyFont="1"/>
    <xf numFmtId="0" fontId="21" fillId="0" borderId="1" xfId="0" applyFont="1" applyBorder="1"/>
    <xf numFmtId="9" fontId="4" fillId="2" borderId="1" xfId="0" applyNumberFormat="1" applyFont="1" applyFill="1" applyBorder="1" applyAlignment="1">
      <alignment horizontal="center" vertical="center" wrapText="1"/>
    </xf>
    <xf numFmtId="0" fontId="46" fillId="2" borderId="0" xfId="0" applyFont="1" applyFill="1" applyBorder="1" applyAlignment="1">
      <alignment horizontal="center" vertical="center"/>
    </xf>
    <xf numFmtId="0" fontId="46" fillId="2" borderId="0" xfId="0" applyFont="1" applyFill="1" applyAlignment="1">
      <alignment horizontal="center" vertical="center"/>
    </xf>
    <xf numFmtId="9" fontId="4" fillId="2" borderId="1" xfId="0" applyNumberFormat="1" applyFont="1" applyFill="1" applyBorder="1" applyAlignment="1">
      <alignment horizontal="center" vertical="center"/>
    </xf>
    <xf numFmtId="0" fontId="48" fillId="2" borderId="0" xfId="0" applyFont="1" applyFill="1" applyAlignment="1">
      <alignment horizontal="center" vertical="center"/>
    </xf>
    <xf numFmtId="0" fontId="38" fillId="2" borderId="0" xfId="0" applyFont="1" applyFill="1" applyAlignment="1">
      <alignment horizontal="center"/>
    </xf>
    <xf numFmtId="0" fontId="50" fillId="0" borderId="0" xfId="0" applyFont="1" applyAlignment="1">
      <alignment vertical="center"/>
    </xf>
    <xf numFmtId="0" fontId="50" fillId="0" borderId="0" xfId="0" applyFont="1" applyAlignment="1">
      <alignment vertical="center" wrapText="1"/>
    </xf>
    <xf numFmtId="0" fontId="50" fillId="2" borderId="0" xfId="0" applyFont="1" applyFill="1" applyAlignment="1">
      <alignment vertical="center"/>
    </xf>
    <xf numFmtId="0" fontId="51" fillId="0" borderId="0" xfId="0" applyFont="1" applyAlignment="1">
      <alignment vertical="center"/>
    </xf>
    <xf numFmtId="0" fontId="25" fillId="0" borderId="1" xfId="0" applyFont="1" applyBorder="1" applyAlignment="1">
      <alignment horizontal="left" vertical="center"/>
    </xf>
    <xf numFmtId="0" fontId="51" fillId="2" borderId="1" xfId="0" applyFont="1" applyFill="1" applyBorder="1" applyAlignment="1">
      <alignment horizontal="center" vertical="center"/>
    </xf>
    <xf numFmtId="0" fontId="49" fillId="2" borderId="1" xfId="0" applyFont="1" applyFill="1" applyBorder="1" applyAlignment="1">
      <alignment horizontal="center" vertical="center"/>
    </xf>
    <xf numFmtId="0" fontId="51" fillId="0" borderId="0" xfId="0" applyFont="1" applyAlignment="1">
      <alignment horizontal="center" vertical="center"/>
    </xf>
    <xf numFmtId="0" fontId="5" fillId="0" borderId="1" xfId="0" applyFont="1" applyBorder="1" applyAlignment="1">
      <alignment horizontal="center"/>
    </xf>
    <xf numFmtId="0" fontId="51" fillId="0" borderId="0" xfId="0" applyFont="1" applyAlignment="1">
      <alignment vertical="center" wrapText="1"/>
    </xf>
    <xf numFmtId="0" fontId="51" fillId="2" borderId="0" xfId="0" applyFont="1" applyFill="1" applyAlignment="1">
      <alignment vertical="center"/>
    </xf>
    <xf numFmtId="0" fontId="51" fillId="0" borderId="1" xfId="0" applyFont="1" applyBorder="1" applyAlignment="1">
      <alignment vertical="center"/>
    </xf>
    <xf numFmtId="0" fontId="49" fillId="0" borderId="1" xfId="0" applyFont="1" applyBorder="1" applyAlignment="1">
      <alignment vertical="center"/>
    </xf>
    <xf numFmtId="0" fontId="49" fillId="2" borderId="1" xfId="0" applyFont="1" applyFill="1" applyBorder="1" applyAlignment="1">
      <alignment vertical="center"/>
    </xf>
    <xf numFmtId="0" fontId="26" fillId="0" borderId="1" xfId="0" applyFont="1" applyBorder="1" applyAlignment="1">
      <alignment horizontal="center"/>
    </xf>
    <xf numFmtId="0" fontId="54" fillId="0" borderId="1" xfId="0" applyFont="1" applyBorder="1"/>
    <xf numFmtId="0" fontId="2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6" fillId="0" borderId="1" xfId="0" applyFont="1" applyBorder="1" applyAlignment="1">
      <alignment horizontal="center" vertical="center"/>
    </xf>
    <xf numFmtId="3" fontId="26" fillId="0" borderId="1" xfId="0" applyNumberFormat="1" applyFont="1" applyBorder="1" applyAlignment="1">
      <alignment horizontal="center" vertical="center" wrapText="1"/>
    </xf>
    <xf numFmtId="0" fontId="27" fillId="0" borderId="0" xfId="0" applyFont="1" applyFill="1"/>
    <xf numFmtId="0" fontId="38" fillId="0" borderId="0" xfId="0" applyFont="1" applyFill="1"/>
    <xf numFmtId="0" fontId="5" fillId="0" borderId="0" xfId="0" applyFont="1" applyFill="1" applyAlignment="1">
      <alignment vertical="center"/>
    </xf>
    <xf numFmtId="0" fontId="39" fillId="0" borderId="1" xfId="0" applyFont="1" applyFill="1" applyBorder="1" applyAlignment="1">
      <alignment horizontal="center" vertical="center"/>
    </xf>
    <xf numFmtId="0" fontId="39" fillId="0" borderId="0" xfId="0" applyFont="1" applyFill="1" applyAlignment="1">
      <alignment horizontal="center" vertical="center"/>
    </xf>
    <xf numFmtId="0" fontId="40" fillId="0" borderId="0" xfId="0" applyFont="1" applyFill="1" applyAlignment="1">
      <alignment horizontal="center"/>
    </xf>
    <xf numFmtId="0" fontId="4" fillId="0" borderId="1" xfId="0" applyFont="1" applyFill="1" applyBorder="1" applyAlignment="1">
      <alignment horizontal="center" vertical="center"/>
    </xf>
    <xf numFmtId="167" fontId="26" fillId="0" borderId="1" xfId="16" applyNumberFormat="1" applyFont="1" applyFill="1" applyBorder="1" applyAlignment="1">
      <alignment horizontal="right" vertical="center" wrapText="1"/>
    </xf>
    <xf numFmtId="0" fontId="4" fillId="0" borderId="0" xfId="0" applyFont="1" applyFill="1" applyAlignment="1">
      <alignment vertical="center"/>
    </xf>
    <xf numFmtId="0" fontId="26" fillId="0" borderId="1" xfId="0" applyFont="1" applyFill="1" applyBorder="1" applyAlignment="1">
      <alignment horizontal="center" vertical="center"/>
    </xf>
    <xf numFmtId="167" fontId="5" fillId="0" borderId="1"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right" vertical="center" wrapText="1"/>
    </xf>
    <xf numFmtId="0" fontId="5" fillId="0" borderId="0" xfId="0" applyFont="1" applyFill="1" applyAlignment="1">
      <alignment horizontal="left" vertical="center"/>
    </xf>
    <xf numFmtId="0" fontId="4" fillId="0" borderId="0" xfId="0" applyFont="1" applyFill="1" applyBorder="1"/>
    <xf numFmtId="0" fontId="4" fillId="0" borderId="0" xfId="0" applyFont="1" applyFill="1" applyBorder="1" applyAlignment="1">
      <alignment horizontal="right"/>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6" fillId="0" borderId="1" xfId="0" applyFont="1" applyBorder="1" applyAlignment="1">
      <alignment vertical="center"/>
    </xf>
    <xf numFmtId="167" fontId="44" fillId="0" borderId="1" xfId="16" applyNumberFormat="1" applyFont="1" applyFill="1" applyBorder="1" applyAlignment="1">
      <alignment horizontal="right" vertical="center" wrapText="1"/>
    </xf>
    <xf numFmtId="168" fontId="26" fillId="0" borderId="1" xfId="16" applyNumberFormat="1" applyFont="1" applyBorder="1" applyAlignment="1">
      <alignment horizontal="center" vertical="center"/>
    </xf>
    <xf numFmtId="167" fontId="44" fillId="0" borderId="1" xfId="16" applyNumberFormat="1" applyFont="1" applyFill="1" applyBorder="1" applyAlignment="1">
      <alignment horizontal="center" vertical="center" wrapText="1"/>
    </xf>
    <xf numFmtId="2" fontId="26"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34" fillId="0" borderId="0" xfId="0" applyFont="1" applyAlignment="1">
      <alignment horizontal="left" vertical="center"/>
    </xf>
    <xf numFmtId="0" fontId="26" fillId="0" borderId="1" xfId="0" applyFont="1" applyBorder="1" applyAlignment="1">
      <alignment vertical="center" wrapText="1"/>
    </xf>
    <xf numFmtId="0" fontId="25" fillId="0" borderId="1" xfId="0" applyFont="1" applyBorder="1" applyAlignment="1">
      <alignment vertical="center"/>
    </xf>
    <xf numFmtId="167" fontId="52" fillId="0" borderId="1" xfId="16" applyNumberFormat="1" applyFont="1" applyFill="1" applyBorder="1" applyAlignment="1">
      <alignment horizontal="right" vertical="center" wrapText="1"/>
    </xf>
    <xf numFmtId="168" fontId="25" fillId="0" borderId="1" xfId="0" applyNumberFormat="1" applyFont="1" applyBorder="1" applyAlignment="1">
      <alignment vertical="center"/>
    </xf>
    <xf numFmtId="168" fontId="25" fillId="0" borderId="1" xfId="16" applyNumberFormat="1" applyFont="1" applyBorder="1" applyAlignment="1">
      <alignment horizontal="center" vertical="center"/>
    </xf>
    <xf numFmtId="0" fontId="37" fillId="0" borderId="1" xfId="0" applyFont="1" applyBorder="1"/>
    <xf numFmtId="0" fontId="25" fillId="0" borderId="1" xfId="0" applyFont="1" applyBorder="1" applyAlignment="1">
      <alignment vertical="center" wrapText="1"/>
    </xf>
    <xf numFmtId="10" fontId="26" fillId="0" borderId="1" xfId="0" applyNumberFormat="1" applyFont="1" applyFill="1" applyBorder="1" applyAlignment="1">
      <alignment horizontal="right" vertical="center"/>
    </xf>
    <xf numFmtId="10" fontId="25" fillId="0" borderId="1" xfId="0" applyNumberFormat="1" applyFont="1" applyFill="1" applyBorder="1" applyAlignment="1">
      <alignment horizontal="right" vertical="center"/>
    </xf>
    <xf numFmtId="0" fontId="34" fillId="0" borderId="1" xfId="0" applyFont="1" applyFill="1" applyBorder="1" applyAlignment="1">
      <alignment horizontal="left" vertical="center" wrapText="1"/>
    </xf>
    <xf numFmtId="0" fontId="34" fillId="0" borderId="1" xfId="0" applyFont="1" applyFill="1" applyBorder="1" applyAlignment="1">
      <alignment horizontal="left" vertical="center"/>
    </xf>
    <xf numFmtId="167" fontId="4" fillId="0" borderId="1" xfId="16" applyNumberFormat="1" applyFont="1" applyBorder="1" applyAlignment="1">
      <alignment horizontal="right"/>
    </xf>
    <xf numFmtId="167" fontId="25" fillId="0" borderId="1" xfId="16" applyNumberFormat="1" applyFont="1" applyBorder="1" applyAlignment="1">
      <alignment horizontal="right"/>
    </xf>
    <xf numFmtId="164" fontId="25" fillId="0" borderId="1" xfId="16" applyNumberFormat="1" applyFont="1" applyBorder="1" applyAlignment="1">
      <alignment horizontal="right" wrapText="1"/>
    </xf>
    <xf numFmtId="2" fontId="25" fillId="0" borderId="0" xfId="0" applyNumberFormat="1" applyFont="1"/>
    <xf numFmtId="0" fontId="51" fillId="0" borderId="1" xfId="0" applyFont="1" applyBorder="1" applyAlignment="1">
      <alignment horizontal="center" vertical="center"/>
    </xf>
    <xf numFmtId="3" fontId="29" fillId="0" borderId="1" xfId="0" applyNumberFormat="1" applyFont="1" applyBorder="1" applyAlignment="1">
      <alignment horizontal="center" vertical="center"/>
    </xf>
    <xf numFmtId="1" fontId="57" fillId="0" borderId="0" xfId="0" applyNumberFormat="1" applyFont="1" applyFill="1" applyBorder="1" applyAlignment="1">
      <alignment vertical="center"/>
    </xf>
    <xf numFmtId="0" fontId="42" fillId="0" borderId="0" xfId="0" applyFont="1" applyFill="1" applyBorder="1" applyAlignment="1">
      <alignment horizontal="left" vertical="center"/>
    </xf>
    <xf numFmtId="0" fontId="42" fillId="0" borderId="0" xfId="0" applyFont="1" applyFill="1" applyBorder="1" applyAlignment="1">
      <alignment vertical="center"/>
    </xf>
    <xf numFmtId="49" fontId="42" fillId="0" borderId="0" xfId="0" applyNumberFormat="1" applyFont="1" applyFill="1" applyBorder="1" applyAlignment="1">
      <alignment horizontal="center" vertical="center"/>
    </xf>
    <xf numFmtId="0" fontId="58" fillId="0" borderId="0" xfId="0" applyFont="1" applyFill="1" applyBorder="1" applyAlignment="1">
      <alignment horizontal="center" vertical="center" wrapText="1"/>
    </xf>
    <xf numFmtId="1" fontId="58" fillId="0" borderId="5" xfId="0" applyNumberFormat="1" applyFont="1" applyFill="1" applyBorder="1" applyAlignment="1">
      <alignment horizontal="center" vertical="center" wrapText="1"/>
    </xf>
    <xf numFmtId="0" fontId="58" fillId="0" borderId="5" xfId="0" applyFont="1" applyFill="1" applyBorder="1" applyAlignment="1">
      <alignment horizontal="center" vertical="center" wrapText="1"/>
    </xf>
    <xf numFmtId="49" fontId="58" fillId="0" borderId="3" xfId="0" applyNumberFormat="1" applyFont="1" applyFill="1" applyBorder="1" applyAlignment="1">
      <alignment horizontal="center" vertical="center" wrapText="1"/>
    </xf>
    <xf numFmtId="0" fontId="58" fillId="0" borderId="0" xfId="0" applyFont="1" applyFill="1" applyBorder="1" applyAlignment="1">
      <alignment horizontal="center" vertical="center"/>
    </xf>
    <xf numFmtId="49" fontId="42" fillId="0" borderId="1" xfId="0" applyNumberFormat="1" applyFont="1" applyFill="1" applyBorder="1" applyAlignment="1">
      <alignment horizontal="center" vertical="center" wrapText="1"/>
    </xf>
    <xf numFmtId="49" fontId="42" fillId="0" borderId="1" xfId="21" applyNumberFormat="1" applyFont="1" applyFill="1" applyBorder="1" applyAlignment="1">
      <alignment horizontal="center" vertical="center" wrapText="1"/>
    </xf>
    <xf numFmtId="0" fontId="58" fillId="0" borderId="1" xfId="0" applyFont="1" applyFill="1" applyBorder="1" applyAlignment="1">
      <alignment horizontal="center" vertical="center"/>
    </xf>
    <xf numFmtId="1" fontId="42" fillId="0" borderId="0" xfId="0" applyNumberFormat="1" applyFont="1" applyFill="1" applyBorder="1" applyAlignment="1">
      <alignment vertical="center"/>
    </xf>
    <xf numFmtId="0" fontId="45" fillId="2" borderId="0" xfId="0" applyFont="1" applyFill="1" applyAlignment="1">
      <alignment horizontal="center" vertical="center"/>
    </xf>
    <xf numFmtId="0" fontId="46" fillId="2" borderId="7" xfId="0" applyFont="1" applyFill="1" applyBorder="1" applyAlignment="1">
      <alignment horizontal="center" vertical="center" wrapText="1"/>
    </xf>
    <xf numFmtId="0" fontId="46" fillId="2" borderId="7" xfId="0" applyFont="1" applyFill="1" applyBorder="1" applyAlignment="1">
      <alignment horizontal="center" vertical="center"/>
    </xf>
    <xf numFmtId="0" fontId="59" fillId="0" borderId="1" xfId="0" applyFont="1" applyFill="1" applyBorder="1" applyAlignment="1">
      <alignment horizontal="center" vertical="center" wrapText="1"/>
    </xf>
    <xf numFmtId="9" fontId="45" fillId="2" borderId="1" xfId="0" applyNumberFormat="1"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0" borderId="1" xfId="0" applyFont="1" applyBorder="1" applyAlignment="1">
      <alignment horizontal="center" vertical="center" wrapText="1"/>
    </xf>
    <xf numFmtId="0" fontId="45" fillId="2"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2" fontId="59" fillId="0" borderId="1" xfId="0" applyNumberFormat="1" applyFont="1" applyFill="1" applyBorder="1" applyAlignment="1">
      <alignment horizontal="center" vertical="center" wrapText="1"/>
    </xf>
    <xf numFmtId="0" fontId="46" fillId="2" borderId="6" xfId="0" applyFont="1" applyFill="1" applyBorder="1" applyAlignment="1">
      <alignment vertical="center" wrapText="1"/>
    </xf>
    <xf numFmtId="0" fontId="46" fillId="2" borderId="6" xfId="0" applyFont="1" applyFill="1" applyBorder="1" applyAlignment="1">
      <alignment vertical="center"/>
    </xf>
    <xf numFmtId="0" fontId="4" fillId="2" borderId="1" xfId="0" applyFont="1" applyFill="1" applyBorder="1" applyAlignment="1">
      <alignment horizontal="center" vertical="center" wrapText="1"/>
    </xf>
    <xf numFmtId="0" fontId="51" fillId="2" borderId="0" xfId="0" applyFont="1" applyFill="1" applyAlignment="1">
      <alignment horizontal="center" vertical="center"/>
    </xf>
    <xf numFmtId="0" fontId="45" fillId="2" borderId="0" xfId="0" applyFont="1" applyFill="1" applyBorder="1" applyAlignment="1">
      <alignment horizontal="center" vertical="center"/>
    </xf>
    <xf numFmtId="49" fontId="58" fillId="0" borderId="0" xfId="0" applyNumberFormat="1" applyFont="1" applyFill="1" applyBorder="1" applyAlignment="1">
      <alignment horizontal="center" vertical="center" wrapText="1"/>
    </xf>
    <xf numFmtId="0" fontId="46" fillId="2" borderId="6" xfId="0" applyFont="1" applyFill="1" applyBorder="1" applyAlignment="1">
      <alignment horizontal="center" vertical="center" wrapText="1"/>
    </xf>
    <xf numFmtId="0" fontId="45" fillId="2" borderId="2" xfId="0" applyFont="1" applyFill="1" applyBorder="1" applyAlignment="1">
      <alignment horizontal="center" vertical="center"/>
    </xf>
    <xf numFmtId="0" fontId="59" fillId="2" borderId="4" xfId="0" applyFont="1" applyFill="1" applyBorder="1" applyAlignment="1">
      <alignment horizontal="center" vertical="center" wrapText="1"/>
    </xf>
    <xf numFmtId="0" fontId="45" fillId="0" borderId="1" xfId="0" applyFont="1" applyFill="1" applyBorder="1" applyAlignment="1">
      <alignment horizontal="center" vertical="center" wrapText="1"/>
    </xf>
    <xf numFmtId="9" fontId="45" fillId="0" borderId="1" xfId="0" applyNumberFormat="1" applyFont="1" applyFill="1" applyBorder="1" applyAlignment="1">
      <alignment horizontal="center" vertical="center" wrapText="1"/>
    </xf>
    <xf numFmtId="9" fontId="59"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5" xfId="0" applyFont="1" applyBorder="1" applyAlignment="1">
      <alignment horizontal="center" vertical="center" wrapText="1"/>
    </xf>
    <xf numFmtId="0" fontId="46" fillId="0" borderId="1" xfId="0" applyFont="1" applyFill="1" applyBorder="1" applyAlignment="1">
      <alignment vertical="center" wrapText="1"/>
    </xf>
    <xf numFmtId="0" fontId="60" fillId="2"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5" fillId="2" borderId="0" xfId="0" applyFont="1" applyFill="1" applyAlignment="1">
      <alignment horizontal="center" vertical="center"/>
    </xf>
    <xf numFmtId="0" fontId="26" fillId="2" borderId="1" xfId="0" applyFont="1" applyFill="1" applyBorder="1" applyAlignment="1">
      <alignment horizontal="justify" vertical="top" wrapText="1"/>
    </xf>
    <xf numFmtId="3" fontId="51" fillId="0" borderId="1" xfId="0" applyNumberFormat="1" applyFont="1" applyBorder="1" applyAlignment="1">
      <alignment horizontal="center" vertical="center"/>
    </xf>
    <xf numFmtId="0" fontId="34" fillId="0" borderId="1" xfId="0" applyFont="1" applyFill="1" applyBorder="1" applyAlignment="1">
      <alignment horizontal="center" vertical="center" wrapText="1"/>
    </xf>
    <xf numFmtId="0" fontId="42" fillId="0" borderId="1" xfId="7" applyFont="1" applyFill="1" applyBorder="1" applyAlignment="1">
      <alignment horizontal="center" vertical="center"/>
    </xf>
    <xf numFmtId="0" fontId="42"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5" fillId="0" borderId="0" xfId="0" applyFont="1" applyAlignment="1">
      <alignment vertical="center"/>
    </xf>
    <xf numFmtId="4" fontId="26" fillId="0" borderId="1" xfId="0" applyNumberFormat="1" applyFont="1" applyBorder="1" applyAlignment="1">
      <alignment horizontal="center" vertical="center" wrapText="1"/>
    </xf>
    <xf numFmtId="166" fontId="20" fillId="0" borderId="0" xfId="0" applyNumberFormat="1" applyFont="1" applyAlignment="1">
      <alignment vertical="center" wrapText="1"/>
    </xf>
    <xf numFmtId="0" fontId="54" fillId="0" borderId="0" xfId="0" applyFont="1"/>
    <xf numFmtId="0" fontId="41" fillId="0" borderId="1" xfId="0" applyFont="1" applyBorder="1"/>
    <xf numFmtId="0" fontId="63" fillId="0" borderId="1" xfId="0" applyFont="1" applyBorder="1" applyAlignment="1">
      <alignment horizontal="left" vertical="center"/>
    </xf>
    <xf numFmtId="164" fontId="4" fillId="0" borderId="1" xfId="16" applyNumberFormat="1" applyFont="1" applyBorder="1" applyAlignment="1">
      <alignment horizontal="right"/>
    </xf>
    <xf numFmtId="164" fontId="4" fillId="0" borderId="1" xfId="16" applyNumberFormat="1" applyFont="1" applyBorder="1" applyAlignment="1">
      <alignment horizontal="right" wrapText="1"/>
    </xf>
    <xf numFmtId="167" fontId="4" fillId="0" borderId="1" xfId="16" applyNumberFormat="1" applyFont="1" applyBorder="1" applyAlignment="1">
      <alignment horizontal="right" wrapText="1"/>
    </xf>
    <xf numFmtId="164" fontId="4" fillId="0" borderId="0" xfId="16" applyNumberFormat="1" applyFont="1" applyAlignment="1">
      <alignment horizontal="right"/>
    </xf>
    <xf numFmtId="0" fontId="26" fillId="0" borderId="1" xfId="0" applyFont="1" applyBorder="1" applyAlignment="1">
      <alignment horizontal="center" vertical="center" wrapText="1"/>
    </xf>
    <xf numFmtId="10" fontId="26"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xf>
    <xf numFmtId="166" fontId="19" fillId="0" borderId="0" xfId="0" applyNumberFormat="1" applyFont="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52" fillId="0" borderId="0" xfId="0" applyFont="1" applyAlignment="1">
      <alignment horizontal="center"/>
    </xf>
    <xf numFmtId="0" fontId="5" fillId="0" borderId="5" xfId="0" applyFont="1" applyFill="1" applyBorder="1" applyAlignment="1">
      <alignment vertical="center" wrapText="1"/>
    </xf>
    <xf numFmtId="167" fontId="21" fillId="2" borderId="0" xfId="0" applyNumberFormat="1" applyFont="1" applyFill="1"/>
    <xf numFmtId="0" fontId="64" fillId="2" borderId="0" xfId="0" applyFont="1" applyFill="1"/>
    <xf numFmtId="0" fontId="23" fillId="2" borderId="5" xfId="0" applyFont="1" applyFill="1" applyBorder="1" applyAlignment="1">
      <alignment horizontal="center" vertical="center" wrapText="1"/>
    </xf>
    <xf numFmtId="167" fontId="4" fillId="2" borderId="5" xfId="16" applyNumberFormat="1" applyFont="1" applyFill="1" applyBorder="1" applyAlignment="1">
      <alignment vertical="center"/>
    </xf>
    <xf numFmtId="0" fontId="6" fillId="2" borderId="1" xfId="0" applyFont="1" applyFill="1" applyBorder="1" applyAlignment="1">
      <alignment horizontal="center" vertical="center" wrapText="1"/>
    </xf>
    <xf numFmtId="2" fontId="4" fillId="2" borderId="1" xfId="0" applyNumberFormat="1" applyFont="1" applyFill="1" applyBorder="1" applyAlignment="1">
      <alignment vertical="center"/>
    </xf>
    <xf numFmtId="2" fontId="5" fillId="2" borderId="1" xfId="0" applyNumberFormat="1" applyFont="1" applyFill="1" applyBorder="1" applyAlignment="1">
      <alignment vertical="center"/>
    </xf>
    <xf numFmtId="0" fontId="63" fillId="0" borderId="1" xfId="0" applyFont="1" applyBorder="1" applyAlignment="1">
      <alignment horizontal="center" vertical="center"/>
    </xf>
    <xf numFmtId="0" fontId="54" fillId="0" borderId="1" xfId="0" applyNumberFormat="1" applyFont="1" applyBorder="1" applyAlignment="1">
      <alignment horizontal="center"/>
    </xf>
    <xf numFmtId="0" fontId="63" fillId="0" borderId="1" xfId="0" applyFont="1" applyBorder="1" applyAlignment="1">
      <alignment horizontal="center"/>
    </xf>
    <xf numFmtId="0" fontId="54" fillId="0" borderId="1" xfId="0" applyNumberFormat="1" applyFont="1" applyBorder="1" applyAlignment="1">
      <alignment horizontal="center" vertical="center"/>
    </xf>
    <xf numFmtId="0" fontId="63" fillId="0" borderId="1" xfId="0" applyFont="1" applyFill="1" applyBorder="1" applyAlignment="1">
      <alignment horizontal="left" vertical="center"/>
    </xf>
    <xf numFmtId="1" fontId="54" fillId="0" borderId="1" xfId="0" applyNumberFormat="1" applyFont="1" applyBorder="1" applyAlignment="1">
      <alignment horizontal="center"/>
    </xf>
    <xf numFmtId="169" fontId="63" fillId="0" borderId="1" xfId="0" applyNumberFormat="1" applyFont="1" applyBorder="1" applyAlignment="1">
      <alignment horizontal="center"/>
    </xf>
    <xf numFmtId="0" fontId="63" fillId="0" borderId="0" xfId="0" applyFont="1" applyBorder="1" applyAlignment="1">
      <alignment horizontal="center" vertical="center"/>
    </xf>
    <xf numFmtId="1" fontId="63" fillId="0" borderId="2" xfId="16" applyNumberFormat="1" applyFont="1" applyFill="1" applyBorder="1" applyAlignment="1">
      <alignment horizontal="center"/>
    </xf>
    <xf numFmtId="0" fontId="61" fillId="0" borderId="1" xfId="0" applyNumberFormat="1" applyFont="1" applyFill="1" applyBorder="1" applyAlignment="1">
      <alignment horizontal="center" vertical="center"/>
    </xf>
    <xf numFmtId="1" fontId="63" fillId="0" borderId="1" xfId="16" applyNumberFormat="1" applyFont="1" applyFill="1" applyBorder="1" applyAlignment="1">
      <alignment horizontal="center"/>
    </xf>
    <xf numFmtId="167" fontId="63" fillId="0" borderId="0" xfId="16" applyNumberFormat="1" applyFont="1" applyBorder="1"/>
    <xf numFmtId="164" fontId="63" fillId="0" borderId="0" xfId="16" applyFont="1" applyBorder="1"/>
    <xf numFmtId="0" fontId="54" fillId="0" borderId="1" xfId="0" applyNumberFormat="1" applyFont="1" applyFill="1" applyBorder="1" applyAlignment="1">
      <alignment horizontal="center" vertical="center"/>
    </xf>
    <xf numFmtId="0" fontId="61" fillId="0" borderId="1" xfId="0" applyNumberFormat="1" applyFont="1" applyFill="1" applyBorder="1" applyAlignment="1">
      <alignment horizontal="center"/>
    </xf>
    <xf numFmtId="0" fontId="54" fillId="0" borderId="1" xfId="0" applyNumberFormat="1" applyFont="1" applyFill="1" applyBorder="1" applyAlignment="1">
      <alignment horizontal="center"/>
    </xf>
    <xf numFmtId="167" fontId="63" fillId="0" borderId="0" xfId="16" applyNumberFormat="1" applyFont="1" applyBorder="1" applyAlignment="1">
      <alignment vertical="center"/>
    </xf>
    <xf numFmtId="164" fontId="63" fillId="0" borderId="0" xfId="16" applyFont="1" applyBorder="1" applyAlignment="1">
      <alignment vertical="center"/>
    </xf>
    <xf numFmtId="0" fontId="56" fillId="0" borderId="1" xfId="0" applyFont="1" applyBorder="1" applyAlignment="1">
      <alignment horizontal="center"/>
    </xf>
    <xf numFmtId="0" fontId="56" fillId="0" borderId="0" xfId="0" applyFont="1"/>
    <xf numFmtId="0" fontId="41"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66" fillId="0" borderId="0" xfId="0" applyFont="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4" fontId="25" fillId="0" borderId="1" xfId="0" applyNumberFormat="1" applyFont="1" applyBorder="1" applyAlignment="1">
      <alignment horizontal="center" vertical="center" wrapText="1"/>
    </xf>
    <xf numFmtId="0" fontId="63" fillId="0" borderId="1" xfId="0" applyFont="1" applyBorder="1" applyAlignment="1">
      <alignment horizontal="center"/>
    </xf>
    <xf numFmtId="1" fontId="63" fillId="0" borderId="1" xfId="16" applyNumberFormat="1" applyFont="1" applyBorder="1" applyAlignment="1">
      <alignment horizontal="center"/>
    </xf>
    <xf numFmtId="1" fontId="41" fillId="0" borderId="1" xfId="0" applyNumberFormat="1" applyFont="1" applyBorder="1" applyAlignment="1">
      <alignment horizontal="center"/>
    </xf>
    <xf numFmtId="1" fontId="53" fillId="0" borderId="0" xfId="0" applyNumberFormat="1" applyFont="1" applyFill="1" applyBorder="1" applyAlignment="1">
      <alignment vertical="center"/>
    </xf>
    <xf numFmtId="167" fontId="41" fillId="0" borderId="1" xfId="16" applyNumberFormat="1" applyFont="1" applyBorder="1" applyAlignment="1">
      <alignment horizontal="right"/>
    </xf>
    <xf numFmtId="169" fontId="63" fillId="0" borderId="1" xfId="0" applyNumberFormat="1" applyFont="1" applyBorder="1" applyAlignment="1">
      <alignment horizontal="right"/>
    </xf>
    <xf numFmtId="169" fontId="65" fillId="0" borderId="1" xfId="0" applyNumberFormat="1" applyFont="1" applyBorder="1" applyAlignment="1">
      <alignment horizontal="right"/>
    </xf>
    <xf numFmtId="0" fontId="41" fillId="0" borderId="1" xfId="0" applyFont="1" applyBorder="1" applyAlignment="1">
      <alignment horizontal="left" vertical="center"/>
    </xf>
    <xf numFmtId="0" fontId="41" fillId="0" borderId="1" xfId="0" applyNumberFormat="1" applyFont="1" applyBorder="1" applyAlignment="1">
      <alignment horizontal="center"/>
    </xf>
    <xf numFmtId="0" fontId="42" fillId="2" borderId="1" xfId="0" applyFont="1" applyFill="1" applyBorder="1" applyAlignment="1">
      <alignment horizontal="center" vertical="center" wrapText="1"/>
    </xf>
    <xf numFmtId="10" fontId="26" fillId="0" borderId="0" xfId="0" applyNumberFormat="1" applyFont="1"/>
    <xf numFmtId="0" fontId="54" fillId="2" borderId="0" xfId="0" applyFont="1" applyFill="1"/>
    <xf numFmtId="0" fontId="43" fillId="2" borderId="0" xfId="0" applyFont="1" applyFill="1" applyAlignment="1">
      <alignment horizontal="center" wrapText="1"/>
    </xf>
    <xf numFmtId="0" fontId="43" fillId="2" borderId="11" xfId="0" applyFont="1" applyFill="1" applyBorder="1" applyAlignment="1">
      <alignment horizontal="center" wrapText="1"/>
    </xf>
    <xf numFmtId="0" fontId="65" fillId="0" borderId="1" xfId="0" applyFont="1" applyBorder="1" applyAlignment="1">
      <alignment horizontal="center" vertical="center" wrapText="1"/>
    </xf>
    <xf numFmtId="3" fontId="63" fillId="0" borderId="1" xfId="0" applyNumberFormat="1" applyFont="1" applyBorder="1" applyAlignment="1">
      <alignment horizontal="center" vertical="center" wrapText="1"/>
    </xf>
    <xf numFmtId="3" fontId="54" fillId="0" borderId="1" xfId="0" applyNumberFormat="1" applyFont="1" applyBorder="1" applyAlignment="1">
      <alignment horizontal="center" vertical="center"/>
    </xf>
    <xf numFmtId="3" fontId="63" fillId="0" borderId="1" xfId="0" applyNumberFormat="1" applyFont="1" applyBorder="1" applyAlignment="1">
      <alignment vertical="center" wrapText="1"/>
    </xf>
    <xf numFmtId="10" fontId="63" fillId="0" borderId="1" xfId="0" applyNumberFormat="1" applyFont="1" applyBorder="1" applyAlignment="1">
      <alignment horizontal="center" vertical="center"/>
    </xf>
    <xf numFmtId="10" fontId="54" fillId="2" borderId="0" xfId="0" applyNumberFormat="1" applyFont="1" applyFill="1"/>
    <xf numFmtId="1"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wrapText="1"/>
    </xf>
    <xf numFmtId="0" fontId="25" fillId="0" borderId="2" xfId="0" applyFont="1" applyBorder="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0" xfId="0" applyFont="1" applyAlignment="1">
      <alignment horizontal="center" vertical="center"/>
    </xf>
    <xf numFmtId="0" fontId="49" fillId="0" borderId="1" xfId="0" applyFont="1" applyBorder="1" applyAlignment="1">
      <alignment horizontal="center" vertical="center" wrapText="1"/>
    </xf>
    <xf numFmtId="0" fontId="45" fillId="2" borderId="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6" fillId="2" borderId="0" xfId="0" applyFont="1" applyFill="1" applyAlignment="1">
      <alignment horizontal="center" vertical="center"/>
    </xf>
    <xf numFmtId="0" fontId="46" fillId="2" borderId="1" xfId="0" applyFont="1" applyFill="1" applyBorder="1" applyAlignment="1">
      <alignment horizontal="center" vertical="center" wrapText="1"/>
    </xf>
    <xf numFmtId="0" fontId="46" fillId="2" borderId="1" xfId="0" applyFont="1" applyFill="1" applyBorder="1" applyAlignment="1">
      <alignment horizontal="center" vertical="center"/>
    </xf>
    <xf numFmtId="0" fontId="65" fillId="0" borderId="11" xfId="0" applyFont="1" applyBorder="1" applyAlignment="1">
      <alignment horizontal="center" vertical="center"/>
    </xf>
    <xf numFmtId="0" fontId="65" fillId="0" borderId="0" xfId="0" applyFont="1" applyBorder="1" applyAlignment="1">
      <alignment horizontal="center" vertical="center"/>
    </xf>
    <xf numFmtId="0" fontId="6" fillId="0" borderId="0" xfId="0" applyFont="1" applyAlignment="1">
      <alignment horizontal="left" vertical="center"/>
    </xf>
    <xf numFmtId="0" fontId="45" fillId="2" borderId="1" xfId="0" applyFont="1" applyFill="1" applyBorder="1" applyAlignment="1">
      <alignment horizontal="justify" vertical="center" wrapText="1"/>
    </xf>
    <xf numFmtId="10" fontId="4" fillId="0" borderId="1" xfId="16" applyNumberFormat="1" applyFont="1" applyBorder="1" applyAlignment="1">
      <alignment horizontal="center" vertical="center" wrapText="1"/>
    </xf>
    <xf numFmtId="9" fontId="44" fillId="0" borderId="1" xfId="0" applyNumberFormat="1" applyFont="1" applyFill="1" applyBorder="1" applyAlignment="1">
      <alignment horizontal="center" vertical="center" wrapText="1"/>
    </xf>
    <xf numFmtId="0" fontId="65" fillId="0" borderId="0" xfId="0" applyFont="1" applyBorder="1" applyAlignment="1">
      <alignmen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164" fontId="54" fillId="0" borderId="1" xfId="16" applyNumberFormat="1" applyFont="1" applyBorder="1" applyAlignment="1">
      <alignment horizontal="right"/>
    </xf>
    <xf numFmtId="164" fontId="54" fillId="0" borderId="5" xfId="16" applyNumberFormat="1" applyFont="1" applyBorder="1" applyAlignment="1">
      <alignment horizontal="right"/>
    </xf>
    <xf numFmtId="164" fontId="41" fillId="0" borderId="1" xfId="16" applyNumberFormat="1" applyFont="1" applyBorder="1" applyAlignment="1">
      <alignment horizontal="right"/>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0" fillId="0" borderId="0" xfId="0" applyFont="1" applyAlignment="1">
      <alignment horizontal="left"/>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2" fontId="26" fillId="0" borderId="1" xfId="0" applyNumberFormat="1" applyFont="1" applyBorder="1" applyAlignment="1">
      <alignment horizontal="left" vertical="center"/>
    </xf>
    <xf numFmtId="2" fontId="65" fillId="0" borderId="12" xfId="0" applyNumberFormat="1" applyFont="1" applyBorder="1" applyAlignment="1">
      <alignment vertical="center" wrapText="1"/>
    </xf>
    <xf numFmtId="2" fontId="65" fillId="0" borderId="0" xfId="0" applyNumberFormat="1" applyFont="1" applyBorder="1" applyAlignment="1">
      <alignment vertical="center" wrapText="1"/>
    </xf>
    <xf numFmtId="2" fontId="38" fillId="2" borderId="0" xfId="0" applyNumberFormat="1" applyFont="1" applyFill="1"/>
    <xf numFmtId="0" fontId="26" fillId="2" borderId="1" xfId="0" applyNumberFormat="1" applyFont="1" applyFill="1" applyBorder="1" applyAlignment="1">
      <alignment horizontal="justify" vertical="top" wrapText="1"/>
    </xf>
    <xf numFmtId="0" fontId="63" fillId="0" borderId="0" xfId="0" applyFont="1" applyAlignment="1">
      <alignment horizontal="justify" vertical="top"/>
    </xf>
    <xf numFmtId="0" fontId="26"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49" fontId="42" fillId="0" borderId="0" xfId="0" applyNumberFormat="1" applyFont="1" applyFill="1" applyBorder="1" applyAlignment="1">
      <alignment horizontal="center" vertical="center" wrapText="1"/>
    </xf>
    <xf numFmtId="0" fontId="54" fillId="0" borderId="1" xfId="0" applyFont="1" applyBorder="1" applyAlignment="1">
      <alignment vertical="center"/>
    </xf>
    <xf numFmtId="0" fontId="5" fillId="0" borderId="1" xfId="0" applyFont="1" applyFill="1" applyBorder="1" applyAlignment="1">
      <alignment horizontal="center" vertical="center"/>
    </xf>
    <xf numFmtId="0" fontId="16" fillId="0" borderId="1" xfId="0" applyFont="1" applyBorder="1" applyAlignment="1">
      <alignment horizontal="center" vertical="center" wrapText="1"/>
    </xf>
    <xf numFmtId="167" fontId="63" fillId="0" borderId="1" xfId="16" applyNumberFormat="1" applyFont="1" applyFill="1" applyBorder="1"/>
    <xf numFmtId="164" fontId="5" fillId="0" borderId="0" xfId="0" applyNumberFormat="1" applyFont="1" applyFill="1" applyAlignment="1">
      <alignment vertical="center"/>
    </xf>
    <xf numFmtId="167" fontId="26" fillId="0" borderId="10" xfId="16" applyNumberFormat="1" applyFont="1" applyFill="1" applyBorder="1" applyAlignment="1">
      <alignment vertical="center"/>
    </xf>
    <xf numFmtId="167" fontId="4" fillId="2" borderId="1" xfId="16" applyNumberFormat="1" applyFont="1" applyFill="1" applyBorder="1" applyAlignment="1">
      <alignment vertical="center"/>
    </xf>
    <xf numFmtId="167" fontId="28" fillId="2" borderId="1" xfId="16" applyNumberFormat="1" applyFont="1" applyFill="1" applyBorder="1"/>
    <xf numFmtId="167" fontId="5" fillId="2" borderId="1" xfId="16" applyNumberFormat="1" applyFont="1" applyFill="1" applyBorder="1"/>
    <xf numFmtId="0" fontId="49" fillId="0" borderId="1" xfId="0" applyFont="1" applyBorder="1" applyAlignment="1">
      <alignment horizontal="center" vertical="center" wrapText="1"/>
    </xf>
    <xf numFmtId="4" fontId="63" fillId="0" borderId="1" xfId="0" applyNumberFormat="1" applyFont="1" applyBorder="1" applyAlignment="1">
      <alignment horizontal="center" vertical="center"/>
    </xf>
    <xf numFmtId="4" fontId="63" fillId="0" borderId="1" xfId="0" applyNumberFormat="1" applyFont="1" applyBorder="1" applyAlignment="1">
      <alignment horizontal="center" vertical="center" wrapText="1"/>
    </xf>
    <xf numFmtId="3" fontId="61" fillId="0" borderId="1" xfId="0" applyNumberFormat="1" applyFont="1" applyBorder="1"/>
    <xf numFmtId="4" fontId="61" fillId="0" borderId="3" xfId="0" applyNumberFormat="1" applyFont="1" applyBorder="1"/>
    <xf numFmtId="3" fontId="54" fillId="0" borderId="1" xfId="0" applyNumberFormat="1" applyFont="1" applyBorder="1"/>
    <xf numFmtId="4" fontId="54" fillId="0" borderId="0" xfId="0" applyNumberFormat="1" applyFont="1"/>
    <xf numFmtId="167" fontId="54" fillId="0" borderId="3" xfId="16" applyNumberFormat="1" applyFont="1" applyBorder="1" applyAlignment="1"/>
    <xf numFmtId="167" fontId="54" fillId="0" borderId="1" xfId="16" applyNumberFormat="1" applyFont="1" applyBorder="1" applyAlignment="1"/>
    <xf numFmtId="39" fontId="54" fillId="0" borderId="3" xfId="16" applyNumberFormat="1" applyFont="1" applyBorder="1" applyAlignment="1"/>
    <xf numFmtId="3" fontId="54" fillId="0" borderId="0" xfId="0" applyNumberFormat="1" applyFont="1"/>
    <xf numFmtId="3" fontId="61" fillId="0" borderId="3" xfId="0" applyNumberFormat="1" applyFont="1" applyBorder="1"/>
    <xf numFmtId="3" fontId="54" fillId="0" borderId="3" xfId="0" applyNumberFormat="1" applyFont="1" applyBorder="1"/>
    <xf numFmtId="164" fontId="63" fillId="0" borderId="1" xfId="16" applyFont="1" applyBorder="1" applyAlignment="1">
      <alignment horizontal="right"/>
    </xf>
    <xf numFmtId="164" fontId="61" fillId="0" borderId="1" xfId="16" applyFont="1" applyBorder="1" applyAlignment="1">
      <alignment horizontal="right" vertical="center"/>
    </xf>
    <xf numFmtId="164" fontId="54" fillId="0" borderId="1" xfId="16" applyFont="1" applyBorder="1" applyAlignment="1">
      <alignment horizontal="right" vertical="center"/>
    </xf>
    <xf numFmtId="164" fontId="61" fillId="0" borderId="1" xfId="16" applyFont="1" applyBorder="1" applyAlignment="1">
      <alignment horizontal="right"/>
    </xf>
    <xf numFmtId="164" fontId="54" fillId="0" borderId="1" xfId="16" applyFont="1" applyBorder="1" applyAlignment="1">
      <alignment horizontal="right"/>
    </xf>
    <xf numFmtId="164" fontId="63" fillId="0" borderId="1" xfId="16" applyFont="1" applyBorder="1" applyAlignment="1">
      <alignment horizontal="right" vertical="center"/>
    </xf>
    <xf numFmtId="164" fontId="41" fillId="0" borderId="1" xfId="16" applyFont="1" applyBorder="1" applyAlignment="1">
      <alignment horizontal="right"/>
    </xf>
    <xf numFmtId="164" fontId="26" fillId="0" borderId="1" xfId="16" applyFont="1" applyBorder="1" applyAlignment="1">
      <alignment horizontal="center" vertical="center" wrapText="1"/>
    </xf>
    <xf numFmtId="164" fontId="25" fillId="0" borderId="1" xfId="16" applyFont="1" applyBorder="1" applyAlignment="1">
      <alignment horizontal="center" vertical="center" wrapText="1"/>
    </xf>
    <xf numFmtId="167" fontId="25" fillId="0" borderId="1" xfId="16" applyNumberFormat="1" applyFont="1" applyBorder="1" applyAlignment="1">
      <alignment horizontal="center" vertical="center" wrapText="1"/>
    </xf>
    <xf numFmtId="167" fontId="26" fillId="0" borderId="1" xfId="16" applyNumberFormat="1" applyFont="1" applyBorder="1" applyAlignment="1">
      <alignment horizontal="center" vertical="center"/>
    </xf>
    <xf numFmtId="164" fontId="4" fillId="0" borderId="1" xfId="16" applyFont="1" applyBorder="1" applyAlignment="1">
      <alignment horizontal="right" wrapText="1"/>
    </xf>
    <xf numFmtId="164" fontId="25" fillId="0" borderId="1" xfId="16" applyFont="1" applyBorder="1" applyAlignment="1">
      <alignment horizontal="right" wrapText="1"/>
    </xf>
    <xf numFmtId="164" fontId="25" fillId="0" borderId="1" xfId="16" applyNumberFormat="1" applyFont="1" applyBorder="1" applyAlignment="1">
      <alignment horizontal="right"/>
    </xf>
    <xf numFmtId="164" fontId="26" fillId="0" borderId="1" xfId="16" applyNumberFormat="1" applyFont="1" applyBorder="1" applyAlignment="1">
      <alignment horizontal="right"/>
    </xf>
    <xf numFmtId="164" fontId="25" fillId="2" borderId="1" xfId="16" applyFont="1" applyFill="1" applyBorder="1" applyAlignment="1">
      <alignment horizontal="right"/>
    </xf>
    <xf numFmtId="167" fontId="25" fillId="2" borderId="1" xfId="16" applyNumberFormat="1" applyFont="1" applyFill="1" applyBorder="1" applyAlignment="1">
      <alignment horizontal="right"/>
    </xf>
    <xf numFmtId="167" fontId="26" fillId="2" borderId="1" xfId="16" applyNumberFormat="1" applyFont="1" applyFill="1" applyBorder="1" applyAlignment="1">
      <alignment horizontal="right"/>
    </xf>
    <xf numFmtId="164" fontId="4" fillId="2" borderId="1" xfId="16" applyFont="1" applyFill="1" applyBorder="1" applyAlignment="1">
      <alignment horizontal="right"/>
    </xf>
    <xf numFmtId="167" fontId="4" fillId="2" borderId="1" xfId="16" applyNumberFormat="1" applyFont="1" applyFill="1" applyBorder="1" applyAlignment="1">
      <alignment horizontal="right"/>
    </xf>
    <xf numFmtId="0" fontId="5" fillId="0" borderId="5" xfId="0"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9" fillId="0" borderId="1" xfId="0" applyFont="1" applyBorder="1" applyAlignment="1">
      <alignment horizontal="center"/>
    </xf>
    <xf numFmtId="164" fontId="63" fillId="0" borderId="1" xfId="16" applyFont="1" applyBorder="1" applyAlignment="1">
      <alignment horizontal="center" vertical="center"/>
    </xf>
    <xf numFmtId="164" fontId="63" fillId="0" borderId="1" xfId="16" applyFont="1" applyBorder="1" applyAlignment="1">
      <alignment horizontal="center" vertical="center" wrapText="1"/>
    </xf>
    <xf numFmtId="167" fontId="63" fillId="0" borderId="1" xfId="16" applyNumberFormat="1" applyFont="1" applyBorder="1" applyAlignment="1">
      <alignment horizontal="center" vertical="center" wrapText="1"/>
    </xf>
    <xf numFmtId="167" fontId="63" fillId="0" borderId="1" xfId="16" applyNumberFormat="1" applyFont="1" applyBorder="1" applyAlignment="1">
      <alignment horizontal="center" vertical="center"/>
    </xf>
    <xf numFmtId="4" fontId="69" fillId="0" borderId="1" xfId="0" applyNumberFormat="1" applyFont="1" applyBorder="1" applyAlignment="1">
      <alignment horizontal="center" vertical="center" wrapText="1"/>
    </xf>
    <xf numFmtId="0" fontId="70" fillId="0" borderId="0" xfId="0" applyFont="1" applyAlignment="1">
      <alignment vertical="center" wrapText="1"/>
    </xf>
    <xf numFmtId="0" fontId="70" fillId="0" borderId="0" xfId="0" applyFont="1"/>
    <xf numFmtId="0" fontId="72" fillId="0" borderId="0" xfId="0" applyFont="1"/>
    <xf numFmtId="3" fontId="73" fillId="0" borderId="1" xfId="0" applyNumberFormat="1" applyFont="1" applyBorder="1"/>
    <xf numFmtId="4" fontId="73" fillId="0" borderId="3" xfId="0" applyNumberFormat="1" applyFont="1" applyBorder="1"/>
    <xf numFmtId="0" fontId="71" fillId="0" borderId="0" xfId="0" applyFont="1"/>
    <xf numFmtId="0" fontId="25" fillId="0" borderId="1" xfId="0" applyFont="1" applyBorder="1" applyAlignment="1">
      <alignment horizontal="center" vertical="center" wrapText="1"/>
    </xf>
    <xf numFmtId="4"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4" fontId="25" fillId="0" borderId="1" xfId="0" applyNumberFormat="1" applyFont="1" applyBorder="1" applyAlignment="1">
      <alignment horizontal="center" vertical="center" wrapText="1"/>
    </xf>
    <xf numFmtId="164" fontId="5" fillId="0" borderId="1" xfId="16" applyFont="1" applyBorder="1" applyAlignment="1">
      <alignment horizontal="center" vertical="center"/>
    </xf>
    <xf numFmtId="0" fontId="15" fillId="0" borderId="1" xfId="0" applyFont="1" applyBorder="1" applyAlignment="1">
      <alignment vertical="center" wrapText="1"/>
    </xf>
    <xf numFmtId="0" fontId="0" fillId="0" borderId="0" xfId="0" applyAlignment="1">
      <alignment vertical="center"/>
    </xf>
    <xf numFmtId="0" fontId="63" fillId="0" borderId="2" xfId="0" applyFont="1" applyBorder="1" applyAlignment="1">
      <alignment horizontal="center" vertical="center"/>
    </xf>
    <xf numFmtId="0" fontId="71" fillId="0" borderId="0" xfId="0" applyFont="1" applyAlignment="1">
      <alignment vertical="center"/>
    </xf>
    <xf numFmtId="0" fontId="0" fillId="0" borderId="0" xfId="0" applyAlignment="1">
      <alignment horizontal="center" vertical="center"/>
    </xf>
    <xf numFmtId="164" fontId="26" fillId="0" borderId="1" xfId="16" applyFont="1" applyBorder="1" applyAlignment="1">
      <alignment horizontal="right" vertical="center"/>
    </xf>
    <xf numFmtId="164" fontId="26" fillId="0" borderId="5" xfId="16" applyFont="1" applyBorder="1" applyAlignment="1">
      <alignment horizontal="right" vertical="center"/>
    </xf>
    <xf numFmtId="164" fontId="5" fillId="0" borderId="1" xfId="16" applyFont="1" applyBorder="1" applyAlignment="1">
      <alignment horizontal="right" vertical="center"/>
    </xf>
    <xf numFmtId="0" fontId="28" fillId="0" borderId="0" xfId="0" applyFont="1"/>
    <xf numFmtId="0" fontId="29" fillId="0" borderId="1" xfId="0" applyFont="1" applyBorder="1" applyAlignment="1">
      <alignment horizontal="center" vertical="center" wrapText="1"/>
    </xf>
    <xf numFmtId="165" fontId="0" fillId="0" borderId="0" xfId="0" applyNumberFormat="1" applyAlignment="1">
      <alignment vertical="center"/>
    </xf>
    <xf numFmtId="164" fontId="0" fillId="0" borderId="0" xfId="0" applyNumberFormat="1" applyAlignment="1">
      <alignment vertical="center"/>
    </xf>
    <xf numFmtId="168" fontId="0" fillId="0" borderId="0" xfId="0" applyNumberFormat="1" applyAlignment="1">
      <alignment vertical="center"/>
    </xf>
    <xf numFmtId="0" fontId="72" fillId="0" borderId="0" xfId="0" applyFont="1" applyAlignment="1">
      <alignment vertical="center"/>
    </xf>
    <xf numFmtId="0" fontId="45" fillId="2" borderId="1" xfId="0" applyFont="1" applyFill="1" applyBorder="1" applyAlignment="1">
      <alignment horizontal="center" vertical="center" wrapText="1"/>
    </xf>
    <xf numFmtId="2" fontId="42" fillId="0" borderId="1" xfId="0" applyNumberFormat="1" applyFont="1" applyFill="1" applyBorder="1" applyAlignment="1">
      <alignment horizontal="left" vertical="center" wrapText="1"/>
    </xf>
    <xf numFmtId="0" fontId="26" fillId="2" borderId="1" xfId="0" applyFont="1" applyFill="1" applyBorder="1" applyAlignment="1">
      <alignment horizontal="center" vertical="center" wrapText="1"/>
    </xf>
    <xf numFmtId="2" fontId="65" fillId="0" borderId="1" xfId="0" applyNumberFormat="1" applyFont="1" applyBorder="1" applyAlignment="1">
      <alignment horizontal="right"/>
    </xf>
    <xf numFmtId="0" fontId="18" fillId="0" borderId="0" xfId="0" applyFont="1" applyAlignment="1">
      <alignment vertical="center"/>
    </xf>
    <xf numFmtId="0" fontId="32" fillId="0" borderId="0" xfId="0" applyFont="1" applyAlignment="1">
      <alignment vertical="center"/>
    </xf>
    <xf numFmtId="167" fontId="14" fillId="0" borderId="1" xfId="16" applyNumberFormat="1" applyFont="1" applyBorder="1" applyAlignment="1">
      <alignment horizontal="center"/>
    </xf>
    <xf numFmtId="167" fontId="29" fillId="0" borderId="1" xfId="16" applyNumberFormat="1" applyFont="1" applyBorder="1" applyAlignment="1">
      <alignment horizontal="center"/>
    </xf>
    <xf numFmtId="167" fontId="18" fillId="0" borderId="1" xfId="16" applyNumberFormat="1" applyFont="1" applyBorder="1" applyAlignment="1">
      <alignment horizontal="center"/>
    </xf>
    <xf numFmtId="167" fontId="14" fillId="0" borderId="1" xfId="16" applyNumberFormat="1" applyFont="1" applyBorder="1"/>
    <xf numFmtId="167" fontId="18" fillId="0" borderId="1" xfId="16" applyNumberFormat="1" applyFont="1" applyBorder="1"/>
    <xf numFmtId="167" fontId="61" fillId="0" borderId="0" xfId="16" applyNumberFormat="1" applyFont="1" applyAlignment="1">
      <alignment horizontal="center"/>
    </xf>
    <xf numFmtId="167" fontId="15" fillId="0" borderId="1" xfId="16" applyNumberFormat="1" applyFont="1" applyBorder="1" applyAlignment="1">
      <alignment vertical="center"/>
    </xf>
    <xf numFmtId="167" fontId="15" fillId="0" borderId="1" xfId="16" applyNumberFormat="1" applyFont="1" applyBorder="1" applyAlignment="1">
      <alignment horizontal="right" vertical="center"/>
    </xf>
    <xf numFmtId="167" fontId="15" fillId="0" borderId="1" xfId="16" applyNumberFormat="1" applyFont="1" applyBorder="1"/>
    <xf numFmtId="167" fontId="15" fillId="0" borderId="1" xfId="16" applyNumberFormat="1" applyFont="1" applyBorder="1" applyAlignment="1">
      <alignment horizontal="right"/>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34" fillId="0" borderId="14" xfId="0" applyFont="1" applyBorder="1" applyAlignment="1">
      <alignment horizontal="center" vertical="center" wrapText="1"/>
    </xf>
    <xf numFmtId="9" fontId="34" fillId="0" borderId="14" xfId="0" applyNumberFormat="1" applyFont="1" applyBorder="1" applyAlignment="1">
      <alignment horizontal="center" vertical="center" wrapText="1"/>
    </xf>
    <xf numFmtId="172" fontId="34" fillId="0" borderId="14" xfId="0" applyNumberFormat="1" applyFont="1" applyBorder="1" applyAlignment="1">
      <alignment horizontal="center" vertical="center" wrapText="1"/>
    </xf>
    <xf numFmtId="9" fontId="74" fillId="0" borderId="14" xfId="0" applyNumberFormat="1" applyFont="1" applyBorder="1" applyAlignment="1">
      <alignment horizontal="center" vertical="center" wrapText="1"/>
    </xf>
    <xf numFmtId="0" fontId="75" fillId="2" borderId="4" xfId="0" applyFont="1" applyFill="1" applyBorder="1" applyAlignment="1">
      <alignment horizontal="center" vertical="center" wrapText="1"/>
    </xf>
    <xf numFmtId="0" fontId="74" fillId="2" borderId="0" xfId="0" applyFont="1" applyFill="1" applyAlignment="1">
      <alignment horizontal="center" vertical="center" wrapText="1"/>
    </xf>
    <xf numFmtId="10" fontId="34" fillId="0" borderId="14" xfId="0" applyNumberFormat="1" applyFont="1" applyBorder="1" applyAlignment="1">
      <alignment horizontal="center" vertical="center" wrapText="1"/>
    </xf>
    <xf numFmtId="0" fontId="74" fillId="0" borderId="14" xfId="0" applyFont="1" applyBorder="1" applyAlignment="1">
      <alignment horizontal="center" vertical="center"/>
    </xf>
    <xf numFmtId="0" fontId="74" fillId="2" borderId="0" xfId="0" applyFont="1" applyFill="1" applyAlignment="1">
      <alignment horizontal="center" vertical="center"/>
    </xf>
    <xf numFmtId="171" fontId="45" fillId="2" borderId="1" xfId="0" applyNumberFormat="1" applyFont="1" applyFill="1" applyBorder="1" applyAlignment="1">
      <alignment horizontal="center" vertical="center" wrapText="1"/>
    </xf>
    <xf numFmtId="4" fontId="42" fillId="0" borderId="1" xfId="0" applyNumberFormat="1" applyFont="1" applyBorder="1" applyAlignment="1">
      <alignment horizontal="center" vertical="center"/>
    </xf>
    <xf numFmtId="4" fontId="42" fillId="0" borderId="1" xfId="0" applyNumberFormat="1" applyFont="1" applyBorder="1" applyAlignment="1">
      <alignment horizontal="center" vertical="center" wrapText="1"/>
    </xf>
    <xf numFmtId="164" fontId="21" fillId="2" borderId="0" xfId="16" applyFont="1" applyFill="1"/>
    <xf numFmtId="1" fontId="45" fillId="0" borderId="1" xfId="16" applyNumberFormat="1" applyFont="1" applyFill="1" applyBorder="1" applyAlignment="1">
      <alignment horizontal="center" vertical="center" wrapText="1"/>
    </xf>
    <xf numFmtId="165" fontId="45" fillId="2" borderId="0" xfId="0" applyNumberFormat="1" applyFont="1" applyFill="1" applyAlignment="1">
      <alignment horizontal="center" vertical="center"/>
    </xf>
    <xf numFmtId="3" fontId="42" fillId="0" borderId="1" xfId="0" applyNumberFormat="1" applyFont="1" applyBorder="1" applyAlignment="1">
      <alignment horizontal="center" vertical="center" wrapText="1"/>
    </xf>
    <xf numFmtId="0" fontId="77" fillId="2" borderId="0" xfId="0" applyFont="1" applyFill="1" applyAlignment="1">
      <alignment horizontal="center" vertical="center"/>
    </xf>
    <xf numFmtId="164" fontId="25" fillId="0" borderId="0" xfId="16" applyFont="1"/>
    <xf numFmtId="164" fontId="4" fillId="0" borderId="0" xfId="16" applyFont="1"/>
    <xf numFmtId="2" fontId="4" fillId="0" borderId="0" xfId="0" applyNumberFormat="1" applyFont="1"/>
    <xf numFmtId="3" fontId="42" fillId="0" borderId="1" xfId="0" applyNumberFormat="1" applyFont="1" applyBorder="1" applyAlignment="1">
      <alignment horizontal="center" vertical="center"/>
    </xf>
    <xf numFmtId="164" fontId="26" fillId="0" borderId="0" xfId="16" applyFont="1"/>
    <xf numFmtId="2" fontId="14" fillId="0" borderId="1" xfId="0" applyNumberFormat="1" applyFont="1" applyBorder="1" applyAlignment="1">
      <alignment horizontal="center" vertical="center"/>
    </xf>
    <xf numFmtId="164" fontId="26" fillId="0" borderId="1" xfId="16" applyFont="1" applyFill="1" applyBorder="1" applyAlignment="1">
      <alignment horizontal="right" vertical="center"/>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164" fontId="4" fillId="2" borderId="1" xfId="16" applyFont="1" applyFill="1" applyBorder="1" applyAlignment="1">
      <alignment horizontal="center" vertical="center" wrapText="1"/>
    </xf>
    <xf numFmtId="165" fontId="14" fillId="0" borderId="0" xfId="0" applyNumberFormat="1" applyFont="1"/>
    <xf numFmtId="167" fontId="4" fillId="2" borderId="1" xfId="16" applyNumberFormat="1" applyFont="1" applyFill="1" applyBorder="1" applyAlignment="1">
      <alignment horizontal="center" vertical="center" wrapText="1"/>
    </xf>
    <xf numFmtId="0" fontId="75" fillId="0" borderId="1" xfId="7" applyFont="1" applyFill="1" applyBorder="1" applyAlignment="1">
      <alignment horizontal="center" vertical="center"/>
    </xf>
    <xf numFmtId="0" fontId="75" fillId="0" borderId="0" xfId="0" applyFont="1" applyFill="1" applyBorder="1" applyAlignment="1">
      <alignment vertical="center"/>
    </xf>
    <xf numFmtId="1" fontId="75" fillId="0" borderId="1" xfId="0" applyNumberFormat="1" applyFont="1" applyFill="1" applyBorder="1" applyAlignment="1">
      <alignment vertical="center" wrapText="1"/>
    </xf>
    <xf numFmtId="2" fontId="75" fillId="0" borderId="1" xfId="0" applyNumberFormat="1" applyFont="1" applyFill="1" applyBorder="1" applyAlignment="1">
      <alignment vertical="center" wrapText="1"/>
    </xf>
    <xf numFmtId="49" fontId="75" fillId="0" borderId="1" xfId="0" applyNumberFormat="1" applyFont="1" applyFill="1" applyBorder="1" applyAlignment="1">
      <alignment horizontal="center" vertical="center" wrapText="1"/>
    </xf>
    <xf numFmtId="0" fontId="26" fillId="2" borderId="1" xfId="0" applyFont="1" applyFill="1" applyBorder="1" applyAlignment="1">
      <alignment horizontal="justify" vertical="center" wrapText="1"/>
    </xf>
    <xf numFmtId="0" fontId="26" fillId="2" borderId="1" xfId="0" applyFont="1" applyFill="1" applyBorder="1" applyAlignment="1">
      <alignment horizontal="left" vertical="top" wrapText="1"/>
    </xf>
    <xf numFmtId="164" fontId="25" fillId="0" borderId="1" xfId="16" applyFont="1" applyFill="1" applyBorder="1" applyAlignment="1">
      <alignment horizontal="right"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4" fontId="25" fillId="0" borderId="1" xfId="0" applyNumberFormat="1" applyFont="1" applyBorder="1" applyAlignment="1">
      <alignment horizontal="center" vertical="center" wrapText="1"/>
    </xf>
    <xf numFmtId="4" fontId="26" fillId="0" borderId="0" xfId="0" applyNumberFormat="1" applyFont="1"/>
    <xf numFmtId="0" fontId="26" fillId="0" borderId="8" xfId="0" applyFont="1" applyBorder="1"/>
    <xf numFmtId="0" fontId="26" fillId="0" borderId="9" xfId="0" applyFont="1" applyBorder="1"/>
    <xf numFmtId="0" fontId="27" fillId="0" borderId="0" xfId="0" applyFont="1"/>
    <xf numFmtId="0" fontId="45" fillId="2" borderId="2" xfId="0" applyFont="1" applyFill="1" applyBorder="1" applyAlignment="1">
      <alignment horizontal="justify" vertical="center" wrapText="1"/>
    </xf>
    <xf numFmtId="0" fontId="45" fillId="2" borderId="3" xfId="0" applyFont="1" applyFill="1" applyBorder="1" applyAlignment="1">
      <alignment horizontal="justify" vertical="center" wrapText="1"/>
    </xf>
    <xf numFmtId="0" fontId="46" fillId="2" borderId="2" xfId="0" applyFont="1" applyFill="1" applyBorder="1" applyAlignment="1">
      <alignment horizontal="left" vertical="center" wrapText="1"/>
    </xf>
    <xf numFmtId="0" fontId="46" fillId="2" borderId="6" xfId="0" applyFont="1" applyFill="1" applyBorder="1" applyAlignment="1">
      <alignment horizontal="left" vertical="center" wrapText="1"/>
    </xf>
    <xf numFmtId="0" fontId="45" fillId="2" borderId="4" xfId="0" applyFont="1" applyFill="1" applyBorder="1" applyAlignment="1">
      <alignment horizontal="justify" vertical="center" wrapText="1"/>
    </xf>
    <xf numFmtId="0" fontId="45" fillId="2" borderId="5"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4" xfId="0" applyFont="1" applyFill="1" applyBorder="1" applyAlignment="1">
      <alignment horizontal="center" vertical="center" wrapText="1"/>
    </xf>
    <xf numFmtId="2" fontId="75" fillId="0" borderId="2" xfId="0" applyNumberFormat="1" applyFont="1" applyFill="1" applyBorder="1" applyAlignment="1">
      <alignment horizontal="center" vertical="center" wrapText="1"/>
    </xf>
    <xf numFmtId="2" fontId="75" fillId="0" borderId="3" xfId="0" applyNumberFormat="1" applyFont="1" applyFill="1" applyBorder="1" applyAlignment="1">
      <alignment horizontal="center" vertical="center" wrapText="1"/>
    </xf>
    <xf numFmtId="0" fontId="45" fillId="2" borderId="1" xfId="0" applyFont="1" applyFill="1" applyBorder="1" applyAlignment="1">
      <alignment horizontal="center" vertical="center" wrapText="1"/>
    </xf>
    <xf numFmtId="2" fontId="76" fillId="0" borderId="2" xfId="0" applyNumberFormat="1" applyFont="1" applyFill="1" applyBorder="1" applyAlignment="1">
      <alignment horizontal="center" vertical="center" wrapText="1"/>
    </xf>
    <xf numFmtId="2" fontId="76" fillId="0" borderId="3" xfId="0" applyNumberFormat="1" applyFont="1" applyFill="1" applyBorder="1" applyAlignment="1">
      <alignment horizontal="center" vertical="center" wrapText="1"/>
    </xf>
    <xf numFmtId="0" fontId="46" fillId="2" borderId="2" xfId="0" applyFont="1" applyFill="1" applyBorder="1" applyAlignment="1">
      <alignment horizontal="left" vertical="center"/>
    </xf>
    <xf numFmtId="0" fontId="46" fillId="2" borderId="6" xfId="0" applyFont="1" applyFill="1" applyBorder="1" applyAlignment="1">
      <alignment horizontal="left" vertical="center"/>
    </xf>
    <xf numFmtId="0" fontId="45" fillId="2" borderId="5" xfId="0" applyFont="1" applyFill="1" applyBorder="1" applyAlignment="1">
      <alignment horizontal="center" vertical="center"/>
    </xf>
    <xf numFmtId="0" fontId="45" fillId="2" borderId="7" xfId="0" applyFont="1" applyFill="1" applyBorder="1" applyAlignment="1">
      <alignment horizontal="center" vertical="center"/>
    </xf>
    <xf numFmtId="0" fontId="45" fillId="2" borderId="4" xfId="0" applyFont="1" applyFill="1" applyBorder="1" applyAlignment="1">
      <alignment horizontal="center" vertical="center"/>
    </xf>
    <xf numFmtId="0" fontId="6" fillId="2" borderId="0" xfId="0" applyFont="1" applyFill="1" applyAlignment="1">
      <alignment horizontal="center" vertical="center"/>
    </xf>
    <xf numFmtId="0" fontId="46" fillId="2" borderId="1" xfId="0" applyFont="1" applyFill="1" applyBorder="1" applyAlignment="1">
      <alignment horizontal="center" vertical="center" wrapText="1"/>
    </xf>
    <xf numFmtId="0" fontId="46" fillId="2" borderId="5" xfId="0" applyFont="1" applyFill="1" applyBorder="1" applyAlignment="1">
      <alignment horizontal="center" vertical="center" wrapText="1"/>
    </xf>
    <xf numFmtId="1" fontId="49" fillId="0" borderId="0"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46"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9"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49" fillId="2" borderId="1" xfId="0" applyFont="1" applyFill="1" applyBorder="1" applyAlignment="1">
      <alignment horizontal="center" vertical="center" wrapText="1"/>
    </xf>
    <xf numFmtId="0" fontId="5" fillId="0" borderId="0" xfId="0" applyFont="1" applyAlignment="1">
      <alignment horizontal="center" vertical="center"/>
    </xf>
    <xf numFmtId="0" fontId="27" fillId="0" borderId="0" xfId="0" applyFont="1" applyAlignment="1">
      <alignment horizontal="center" vertical="center"/>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3"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5" fillId="0" borderId="0" xfId="0" applyFont="1" applyFill="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vertical="center"/>
    </xf>
    <xf numFmtId="0" fontId="6" fillId="0" borderId="0" xfId="0" applyFont="1" applyFill="1" applyAlignment="1">
      <alignment horizontal="center"/>
    </xf>
    <xf numFmtId="0" fontId="41" fillId="2" borderId="2" xfId="0" applyFont="1" applyFill="1" applyBorder="1" applyAlignment="1">
      <alignment horizontal="center"/>
    </xf>
    <xf numFmtId="0" fontId="41" fillId="2" borderId="3" xfId="0" applyFont="1" applyFill="1" applyBorder="1" applyAlignment="1">
      <alignment horizontal="center"/>
    </xf>
    <xf numFmtId="0" fontId="16" fillId="2" borderId="0" xfId="0" applyFont="1" applyFill="1" applyAlignment="1">
      <alignment horizontal="center" vertical="center" wrapText="1"/>
    </xf>
    <xf numFmtId="0" fontId="15" fillId="0" borderId="0" xfId="0" applyFont="1" applyAlignment="1">
      <alignment horizontal="center"/>
    </xf>
    <xf numFmtId="0" fontId="15" fillId="0" borderId="0" xfId="0" applyFont="1" applyAlignment="1">
      <alignment horizontal="center" vertical="center"/>
    </xf>
    <xf numFmtId="2" fontId="25" fillId="0" borderId="2" xfId="0" applyNumberFormat="1" applyFont="1" applyBorder="1" applyAlignment="1">
      <alignment horizontal="center"/>
    </xf>
    <xf numFmtId="2" fontId="25" fillId="0" borderId="3" xfId="0" applyNumberFormat="1" applyFont="1" applyBorder="1" applyAlignment="1">
      <alignment horizontal="center"/>
    </xf>
    <xf numFmtId="164" fontId="5" fillId="0" borderId="1" xfId="16" applyNumberFormat="1" applyFont="1" applyBorder="1" applyAlignment="1">
      <alignment horizontal="center" vertical="center" wrapText="1"/>
    </xf>
    <xf numFmtId="164" fontId="5" fillId="2" borderId="1" xfId="16"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0" xfId="0" applyFont="1" applyAlignment="1">
      <alignment horizontal="left"/>
    </xf>
    <xf numFmtId="0" fontId="25" fillId="0" borderId="0" xfId="0" applyFont="1" applyAlignment="1">
      <alignment horizont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69" fillId="0" borderId="2" xfId="0" applyFont="1" applyBorder="1" applyAlignment="1">
      <alignment horizontal="center"/>
    </xf>
    <xf numFmtId="0" fontId="69" fillId="0" borderId="3" xfId="0" applyFont="1" applyBorder="1" applyAlignment="1">
      <alignment horizontal="center"/>
    </xf>
    <xf numFmtId="0" fontId="52" fillId="0" borderId="0" xfId="0" applyFont="1" applyBorder="1" applyAlignment="1">
      <alignment horizontal="center" vertical="center"/>
    </xf>
    <xf numFmtId="0" fontId="65" fillId="0" borderId="1" xfId="0" applyFont="1" applyBorder="1" applyAlignment="1">
      <alignment horizontal="center" vertical="center"/>
    </xf>
    <xf numFmtId="0" fontId="65" fillId="0" borderId="1" xfId="0" applyNumberFormat="1" applyFont="1" applyBorder="1" applyAlignment="1">
      <alignment horizontal="center" vertical="center" wrapText="1"/>
    </xf>
    <xf numFmtId="169" fontId="65" fillId="0" borderId="1" xfId="0" applyNumberFormat="1" applyFont="1" applyBorder="1" applyAlignment="1">
      <alignment horizontal="center" vertical="center" wrapText="1"/>
    </xf>
    <xf numFmtId="0" fontId="67" fillId="0" borderId="11" xfId="0" applyFont="1" applyBorder="1" applyAlignment="1">
      <alignment horizontal="center" vertical="center" wrapText="1"/>
    </xf>
    <xf numFmtId="2" fontId="25" fillId="0" borderId="5" xfId="0" applyNumberFormat="1" applyFont="1" applyBorder="1" applyAlignment="1">
      <alignment horizontal="center" vertical="center" wrapText="1"/>
    </xf>
    <xf numFmtId="2" fontId="25" fillId="0" borderId="4" xfId="0" applyNumberFormat="1" applyFont="1" applyBorder="1" applyAlignment="1">
      <alignment horizontal="center" vertical="center" wrapText="1"/>
    </xf>
    <xf numFmtId="1" fontId="25" fillId="0" borderId="5" xfId="0" applyNumberFormat="1" applyFont="1" applyBorder="1" applyAlignment="1">
      <alignment horizontal="center" vertical="center" wrapText="1"/>
    </xf>
    <xf numFmtId="1" fontId="25" fillId="0" borderId="4" xfId="0" applyNumberFormat="1" applyFont="1" applyBorder="1" applyAlignment="1">
      <alignment horizontal="center" vertical="center" wrapText="1"/>
    </xf>
    <xf numFmtId="0" fontId="65" fillId="0" borderId="0" xfId="0" applyFont="1" applyBorder="1" applyAlignment="1">
      <alignment horizontal="center" vertical="center" wrapText="1"/>
    </xf>
    <xf numFmtId="170" fontId="65" fillId="0" borderId="1" xfId="0" applyNumberFormat="1" applyFont="1" applyBorder="1" applyAlignment="1">
      <alignment horizontal="center" vertical="center" wrapText="1"/>
    </xf>
    <xf numFmtId="170" fontId="65" fillId="0" borderId="1" xfId="0" applyNumberFormat="1" applyFont="1" applyBorder="1" applyAlignment="1">
      <alignment horizontal="center" vertical="center"/>
    </xf>
    <xf numFmtId="1" fontId="65" fillId="0" borderId="1" xfId="0" applyNumberFormat="1" applyFont="1" applyBorder="1" applyAlignment="1">
      <alignment horizontal="center" vertical="center" wrapText="1"/>
    </xf>
    <xf numFmtId="2" fontId="65" fillId="0" borderId="5" xfId="0" applyNumberFormat="1" applyFont="1" applyBorder="1" applyAlignment="1">
      <alignment horizontal="center" vertical="center" wrapText="1"/>
    </xf>
    <xf numFmtId="2" fontId="65" fillId="0" borderId="4" xfId="0" applyNumberFormat="1" applyFont="1" applyBorder="1" applyAlignment="1">
      <alignment horizontal="center" vertical="center"/>
    </xf>
    <xf numFmtId="0" fontId="65" fillId="0" borderId="5" xfId="0" applyFont="1" applyBorder="1" applyAlignment="1">
      <alignment horizontal="center" vertical="center" wrapText="1"/>
    </xf>
    <xf numFmtId="0" fontId="65" fillId="0" borderId="4" xfId="0" applyFont="1" applyBorder="1" applyAlignment="1">
      <alignment horizontal="center" vertical="center"/>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5" fillId="0" borderId="1" xfId="0" applyFont="1" applyBorder="1" applyAlignment="1">
      <alignment horizontal="center" vertical="center" wrapTex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0" fillId="0" borderId="0" xfId="0" applyFont="1" applyAlignment="1">
      <alignment horizontal="left"/>
    </xf>
    <xf numFmtId="0" fontId="28" fillId="0" borderId="0" xfId="0" applyFont="1" applyAlignment="1">
      <alignment horizontal="center"/>
    </xf>
    <xf numFmtId="0" fontId="25" fillId="0" borderId="1" xfId="0" applyFont="1" applyBorder="1" applyAlignment="1">
      <alignment horizontal="center" vertical="center"/>
    </xf>
    <xf numFmtId="4" fontId="25" fillId="0" borderId="1" xfId="0" applyNumberFormat="1" applyFont="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center" vertical="center"/>
    </xf>
    <xf numFmtId="0" fontId="15" fillId="0" borderId="0" xfId="0" applyFont="1" applyAlignment="1">
      <alignment horizontal="center"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wrapText="1"/>
    </xf>
    <xf numFmtId="0" fontId="25" fillId="0" borderId="0" xfId="0" applyFont="1" applyAlignment="1">
      <alignment horizontal="center"/>
    </xf>
    <xf numFmtId="0" fontId="62" fillId="0" borderId="2" xfId="0" applyFont="1" applyBorder="1" applyAlignment="1">
      <alignment horizontal="center" vertical="center"/>
    </xf>
    <xf numFmtId="0" fontId="62" fillId="0" borderId="3" xfId="0" applyFont="1" applyBorder="1" applyAlignment="1">
      <alignment horizontal="center" vertical="center"/>
    </xf>
    <xf numFmtId="0" fontId="52" fillId="0" borderId="0" xfId="0" applyFont="1" applyBorder="1" applyAlignment="1">
      <alignment horizontal="center" vertical="center" wrapText="1"/>
    </xf>
    <xf numFmtId="2" fontId="65" fillId="0" borderId="1" xfId="0" applyNumberFormat="1" applyFont="1" applyBorder="1" applyAlignment="1">
      <alignment horizontal="center" vertical="center" wrapText="1"/>
    </xf>
    <xf numFmtId="2" fontId="65" fillId="0" borderId="1" xfId="0" applyNumberFormat="1" applyFont="1" applyBorder="1" applyAlignment="1">
      <alignment horizontal="center" vertical="center"/>
    </xf>
    <xf numFmtId="0" fontId="53" fillId="0" borderId="11" xfId="0" applyFont="1" applyBorder="1" applyAlignment="1">
      <alignment horizontal="center" vertical="top" wrapText="1"/>
    </xf>
    <xf numFmtId="3" fontId="65" fillId="0" borderId="5" xfId="0" applyNumberFormat="1" applyFont="1" applyBorder="1" applyAlignment="1">
      <alignment horizontal="center" vertical="center" wrapText="1"/>
    </xf>
    <xf numFmtId="3" fontId="65" fillId="0" borderId="4" xfId="0" applyNumberFormat="1" applyFont="1" applyBorder="1" applyAlignment="1">
      <alignment horizontal="center" vertical="center" wrapText="1"/>
    </xf>
    <xf numFmtId="3" fontId="65" fillId="0" borderId="2" xfId="0" applyNumberFormat="1" applyFont="1" applyBorder="1" applyAlignment="1">
      <alignment horizontal="center" vertical="center"/>
    </xf>
    <xf numFmtId="3" fontId="65" fillId="0" borderId="6" xfId="0" applyNumberFormat="1" applyFont="1" applyBorder="1" applyAlignment="1">
      <alignment horizontal="center" vertical="center"/>
    </xf>
    <xf numFmtId="3" fontId="65" fillId="0" borderId="3" xfId="0" applyNumberFormat="1" applyFont="1" applyBorder="1" applyAlignment="1">
      <alignment horizontal="center" vertical="center"/>
    </xf>
    <xf numFmtId="0" fontId="41" fillId="2" borderId="0" xfId="0" applyFont="1" applyFill="1" applyBorder="1" applyAlignment="1">
      <alignment horizontal="center"/>
    </xf>
    <xf numFmtId="0" fontId="43" fillId="2" borderId="0" xfId="0" applyFont="1" applyFill="1" applyBorder="1" applyAlignment="1">
      <alignment horizontal="center" wrapText="1"/>
    </xf>
    <xf numFmtId="1" fontId="52" fillId="0" borderId="0" xfId="0" applyNumberFormat="1"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left" vertical="center" wrapText="1"/>
    </xf>
    <xf numFmtId="2" fontId="42" fillId="0" borderId="2" xfId="0" applyNumberFormat="1" applyFont="1" applyFill="1" applyBorder="1" applyAlignment="1">
      <alignment horizontal="justify" vertical="top" wrapText="1"/>
    </xf>
    <xf numFmtId="2" fontId="42" fillId="0" borderId="3" xfId="0" applyNumberFormat="1" applyFont="1" applyFill="1" applyBorder="1" applyAlignment="1">
      <alignment horizontal="justify" vertical="top" wrapText="1"/>
    </xf>
    <xf numFmtId="2" fontId="42" fillId="0" borderId="2" xfId="0" applyNumberFormat="1" applyFont="1" applyFill="1" applyBorder="1" applyAlignment="1">
      <alignment horizontal="left" vertical="center" wrapText="1"/>
    </xf>
    <xf numFmtId="2" fontId="42" fillId="0" borderId="3" xfId="0" applyNumberFormat="1" applyFont="1" applyFill="1" applyBorder="1" applyAlignment="1">
      <alignment horizontal="left" vertical="center" wrapText="1"/>
    </xf>
    <xf numFmtId="2" fontId="42" fillId="0" borderId="2" xfId="0" applyNumberFormat="1" applyFont="1" applyFill="1" applyBorder="1" applyAlignment="1">
      <alignment horizontal="justify" vertical="center" wrapText="1"/>
    </xf>
    <xf numFmtId="2" fontId="42" fillId="0" borderId="3" xfId="0" applyNumberFormat="1" applyFont="1" applyFill="1" applyBorder="1" applyAlignment="1">
      <alignment horizontal="justify"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26" fillId="2" borderId="1" xfId="15" applyFont="1" applyFill="1" applyBorder="1" applyAlignment="1">
      <alignment horizontal="left" vertical="center" wrapText="1"/>
    </xf>
    <xf numFmtId="0" fontId="25" fillId="0" borderId="0" xfId="0" applyFont="1" applyAlignment="1">
      <alignment horizontal="center" vertical="center"/>
    </xf>
    <xf numFmtId="0" fontId="34" fillId="0" borderId="12" xfId="0" applyFont="1" applyBorder="1" applyAlignment="1">
      <alignment horizontal="left" wrapText="1"/>
    </xf>
    <xf numFmtId="0" fontId="34" fillId="0" borderId="0" xfId="0" applyFont="1" applyBorder="1" applyAlignment="1">
      <alignment horizontal="left" wrapText="1"/>
    </xf>
  </cellXfs>
  <cellStyles count="22">
    <cellStyle name="Comma" xfId="16" builtinId="3"/>
    <cellStyle name="Comma 2" xfId="1" xr:uid="{00000000-0005-0000-0000-000001000000}"/>
    <cellStyle name="Comma 2 2" xfId="13" xr:uid="{00000000-0005-0000-0000-000002000000}"/>
    <cellStyle name="Comma 3" xfId="12" xr:uid="{00000000-0005-0000-0000-000003000000}"/>
    <cellStyle name="Hyperlink" xfId="15" builtinId="8"/>
    <cellStyle name="Normal" xfId="0" builtinId="0"/>
    <cellStyle name="Normal 10" xfId="2" xr:uid="{00000000-0005-0000-0000-000006000000}"/>
    <cellStyle name="Normal 14" xfId="3" xr:uid="{00000000-0005-0000-0000-000007000000}"/>
    <cellStyle name="Normal 14 2" xfId="4" xr:uid="{00000000-0005-0000-0000-000008000000}"/>
    <cellStyle name="Normal 2" xfId="5" xr:uid="{00000000-0005-0000-0000-000009000000}"/>
    <cellStyle name="Normal 2 2" xfId="17" xr:uid="{00000000-0005-0000-0000-00000A000000}"/>
    <cellStyle name="Normal 2 2 2" xfId="6" xr:uid="{00000000-0005-0000-0000-00000B000000}"/>
    <cellStyle name="Normal 3" xfId="7" xr:uid="{00000000-0005-0000-0000-00000C000000}"/>
    <cellStyle name="Normal 4" xfId="14" xr:uid="{00000000-0005-0000-0000-00000D000000}"/>
    <cellStyle name="Normal 4 2" xfId="8" xr:uid="{00000000-0005-0000-0000-00000E000000}"/>
    <cellStyle name="Normal 4 3" xfId="19" xr:uid="{00000000-0005-0000-0000-00000F000000}"/>
    <cellStyle name="Normal 402" xfId="20" xr:uid="{00000000-0005-0000-0000-000010000000}"/>
    <cellStyle name="Normal 5 2" xfId="9" xr:uid="{00000000-0005-0000-0000-000011000000}"/>
    <cellStyle name="Normal 6" xfId="10" xr:uid="{00000000-0005-0000-0000-000012000000}"/>
    <cellStyle name="Normal 6 2" xfId="18" xr:uid="{00000000-0005-0000-0000-000013000000}"/>
    <cellStyle name="Normal 9 2" xfId="11" xr:uid="{00000000-0005-0000-0000-000014000000}"/>
    <cellStyle name="Percent" xfId="2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thuvienphapluat.vn/van-ban/Xay-dung-Do-thi/Quyet-dinh-320-QD-TTg-2022-Bo-tieu-chi-quoc-gia-ve-huyen-nong-thon-moi-2021-2025-505885.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34"/>
  <sheetViews>
    <sheetView zoomScaleNormal="100" workbookViewId="0">
      <selection activeCell="C8" sqref="C8:C18"/>
    </sheetView>
  </sheetViews>
  <sheetFormatPr defaultColWidth="9.140625" defaultRowHeight="15.75" x14ac:dyDescent="0.25"/>
  <cols>
    <col min="1" max="1" width="6" style="1" customWidth="1"/>
    <col min="2" max="2" width="18.5703125" style="1" customWidth="1"/>
    <col min="3" max="3" width="13.7109375" style="72" customWidth="1"/>
    <col min="4" max="4" width="10.7109375" style="72" customWidth="1"/>
    <col min="5" max="5" width="10.7109375" style="73" customWidth="1"/>
    <col min="6" max="7" width="10.7109375" style="72" customWidth="1"/>
    <col min="8" max="8" width="9.5703125" style="72" customWidth="1"/>
    <col min="9" max="9" width="11.28515625" style="72" customWidth="1"/>
    <col min="10" max="10" width="10.7109375" style="72" bestFit="1" customWidth="1"/>
    <col min="11" max="11" width="8.85546875" style="72" customWidth="1"/>
    <col min="12" max="12" width="10.7109375" style="72" bestFit="1" customWidth="1"/>
    <col min="13" max="13" width="9.5703125" style="74" customWidth="1"/>
    <col min="14" max="14" width="9.42578125" style="72" customWidth="1"/>
    <col min="15" max="15" width="10.140625" style="72" customWidth="1"/>
    <col min="16" max="16" width="9.42578125" style="72" customWidth="1"/>
    <col min="17" max="17" width="8.140625" style="72" customWidth="1"/>
    <col min="18" max="18" width="10.140625" style="72" customWidth="1"/>
    <col min="19" max="19" width="11.5703125" style="72" hidden="1" customWidth="1"/>
    <col min="20" max="16384" width="9.140625" style="1"/>
  </cols>
  <sheetData>
    <row r="1" spans="1:22" s="62" customFormat="1" x14ac:dyDescent="0.25">
      <c r="A1" s="75" t="s">
        <v>531</v>
      </c>
    </row>
    <row r="2" spans="1:22" s="62" customFormat="1" x14ac:dyDescent="0.25">
      <c r="A2" s="511" t="s">
        <v>530</v>
      </c>
      <c r="B2" s="511"/>
      <c r="C2" s="511"/>
      <c r="D2" s="511"/>
      <c r="E2" s="511"/>
      <c r="F2" s="511"/>
      <c r="G2" s="511"/>
      <c r="H2" s="511"/>
      <c r="I2" s="511"/>
      <c r="J2" s="511"/>
      <c r="K2" s="511"/>
      <c r="L2" s="511"/>
      <c r="M2" s="511"/>
      <c r="N2" s="511"/>
      <c r="O2" s="511"/>
      <c r="P2" s="511"/>
      <c r="Q2" s="511"/>
      <c r="R2" s="511"/>
      <c r="S2" s="511"/>
    </row>
    <row r="3" spans="1:22" ht="16.5" x14ac:dyDescent="0.25">
      <c r="A3" s="218"/>
      <c r="B3" s="218"/>
      <c r="C3" s="218"/>
      <c r="D3" s="218"/>
      <c r="E3" s="218"/>
      <c r="F3" s="218"/>
      <c r="G3" s="218"/>
      <c r="H3" s="218"/>
      <c r="I3" s="218"/>
      <c r="J3" s="218"/>
      <c r="K3" s="218"/>
      <c r="L3" s="218"/>
      <c r="M3" s="218"/>
      <c r="N3" s="218"/>
      <c r="O3" s="218"/>
      <c r="P3" s="218"/>
      <c r="Q3" s="218"/>
      <c r="R3" s="218"/>
      <c r="S3" s="63"/>
    </row>
    <row r="4" spans="1:22" ht="38.25" customHeight="1" x14ac:dyDescent="0.25">
      <c r="A4" s="512" t="s">
        <v>0</v>
      </c>
      <c r="B4" s="512" t="s">
        <v>1</v>
      </c>
      <c r="C4" s="509" t="s">
        <v>198</v>
      </c>
      <c r="D4" s="509" t="s">
        <v>199</v>
      </c>
      <c r="E4" s="509"/>
      <c r="F4" s="509"/>
      <c r="G4" s="509"/>
      <c r="H4" s="509"/>
      <c r="I4" s="509" t="s">
        <v>200</v>
      </c>
      <c r="J4" s="509"/>
      <c r="K4" s="509"/>
      <c r="L4" s="509"/>
      <c r="M4" s="509"/>
      <c r="N4" s="509" t="s">
        <v>144</v>
      </c>
      <c r="O4" s="509"/>
      <c r="P4" s="509"/>
      <c r="Q4" s="509"/>
      <c r="R4" s="509"/>
      <c r="S4" s="509" t="s">
        <v>201</v>
      </c>
    </row>
    <row r="5" spans="1:22" ht="52.5" customHeight="1" x14ac:dyDescent="0.25">
      <c r="A5" s="512"/>
      <c r="B5" s="512"/>
      <c r="C5" s="509"/>
      <c r="D5" s="509" t="s">
        <v>202</v>
      </c>
      <c r="E5" s="509"/>
      <c r="F5" s="509" t="s">
        <v>203</v>
      </c>
      <c r="G5" s="509"/>
      <c r="H5" s="509" t="s">
        <v>197</v>
      </c>
      <c r="I5" s="509" t="s">
        <v>202</v>
      </c>
      <c r="J5" s="509"/>
      <c r="K5" s="509" t="s">
        <v>203</v>
      </c>
      <c r="L5" s="509"/>
      <c r="M5" s="510" t="s">
        <v>204</v>
      </c>
      <c r="N5" s="509" t="s">
        <v>205</v>
      </c>
      <c r="O5" s="509" t="s">
        <v>206</v>
      </c>
      <c r="P5" s="509"/>
      <c r="Q5" s="509" t="s">
        <v>207</v>
      </c>
      <c r="R5" s="509"/>
      <c r="S5" s="509"/>
    </row>
    <row r="6" spans="1:22" ht="31.5" x14ac:dyDescent="0.25">
      <c r="A6" s="512"/>
      <c r="B6" s="512"/>
      <c r="C6" s="509"/>
      <c r="D6" s="64" t="s">
        <v>15</v>
      </c>
      <c r="E6" s="64" t="s">
        <v>21</v>
      </c>
      <c r="F6" s="64" t="s">
        <v>15</v>
      </c>
      <c r="G6" s="64" t="s">
        <v>208</v>
      </c>
      <c r="H6" s="509"/>
      <c r="I6" s="64" t="s">
        <v>15</v>
      </c>
      <c r="J6" s="64" t="s">
        <v>21</v>
      </c>
      <c r="K6" s="64" t="s">
        <v>15</v>
      </c>
      <c r="L6" s="64" t="s">
        <v>21</v>
      </c>
      <c r="M6" s="510"/>
      <c r="N6" s="509"/>
      <c r="O6" s="64" t="s">
        <v>15</v>
      </c>
      <c r="P6" s="64" t="s">
        <v>21</v>
      </c>
      <c r="Q6" s="64" t="s">
        <v>15</v>
      </c>
      <c r="R6" s="64" t="s">
        <v>21</v>
      </c>
      <c r="S6" s="509"/>
    </row>
    <row r="7" spans="1:22" x14ac:dyDescent="0.25">
      <c r="A7" s="65" t="s">
        <v>209</v>
      </c>
      <c r="B7" s="66" t="s">
        <v>210</v>
      </c>
      <c r="C7" s="67" t="s">
        <v>211</v>
      </c>
      <c r="D7" s="68" t="s">
        <v>212</v>
      </c>
      <c r="E7" s="68" t="s">
        <v>213</v>
      </c>
      <c r="F7" s="68" t="s">
        <v>214</v>
      </c>
      <c r="G7" s="68" t="s">
        <v>215</v>
      </c>
      <c r="H7" s="69" t="s">
        <v>216</v>
      </c>
      <c r="I7" s="68" t="s">
        <v>214</v>
      </c>
      <c r="J7" s="70" t="s">
        <v>215</v>
      </c>
      <c r="K7" s="68" t="s">
        <v>216</v>
      </c>
      <c r="L7" s="70" t="s">
        <v>217</v>
      </c>
      <c r="M7" s="71" t="s">
        <v>218</v>
      </c>
      <c r="N7" s="68" t="s">
        <v>219</v>
      </c>
      <c r="O7" s="68" t="s">
        <v>220</v>
      </c>
      <c r="P7" s="70" t="s">
        <v>221</v>
      </c>
      <c r="Q7" s="68" t="s">
        <v>222</v>
      </c>
      <c r="R7" s="70" t="s">
        <v>223</v>
      </c>
      <c r="S7" s="509"/>
    </row>
    <row r="8" spans="1:22" ht="20.100000000000001" customHeight="1" x14ac:dyDescent="0.25">
      <c r="A8" s="7">
        <v>1</v>
      </c>
      <c r="B8" s="313" t="s">
        <v>489</v>
      </c>
      <c r="C8" s="348">
        <v>1159</v>
      </c>
      <c r="D8" s="348">
        <v>1070</v>
      </c>
      <c r="E8" s="208">
        <f>D8/C8*100</f>
        <v>92.320966350301987</v>
      </c>
      <c r="F8" s="207"/>
      <c r="G8" s="207"/>
      <c r="H8" s="352">
        <f t="shared" ref="H8:H21" si="0">E8+G8</f>
        <v>92.320966350301987</v>
      </c>
      <c r="I8" s="146">
        <v>1070</v>
      </c>
      <c r="J8" s="349">
        <f>I8/C8*100</f>
        <v>92.320966350301987</v>
      </c>
      <c r="K8" s="146">
        <v>89</v>
      </c>
      <c r="L8" s="349">
        <f>K8/C8*100</f>
        <v>7.6790336496980149</v>
      </c>
      <c r="M8" s="355">
        <f t="shared" ref="M8:M21" si="1">J8+L8</f>
        <v>100</v>
      </c>
      <c r="N8" s="146">
        <v>12</v>
      </c>
      <c r="O8" s="146">
        <v>6</v>
      </c>
      <c r="P8" s="356">
        <f>O8/N8*100</f>
        <v>50</v>
      </c>
      <c r="Q8" s="146">
        <f>N8-O8</f>
        <v>6</v>
      </c>
      <c r="R8" s="356">
        <f>Q8/N8*100</f>
        <v>50</v>
      </c>
      <c r="S8" s="207"/>
      <c r="U8" s="429"/>
      <c r="V8" s="430"/>
    </row>
    <row r="9" spans="1:22" ht="20.100000000000001" customHeight="1" x14ac:dyDescent="0.25">
      <c r="A9" s="7">
        <v>2</v>
      </c>
      <c r="B9" s="313" t="s">
        <v>486</v>
      </c>
      <c r="C9" s="348">
        <v>3139</v>
      </c>
      <c r="D9" s="348">
        <v>2304</v>
      </c>
      <c r="E9" s="208">
        <f t="shared" ref="E9:E21" si="2">D9/C9*100</f>
        <v>73.399171710735899</v>
      </c>
      <c r="F9" s="207"/>
      <c r="G9" s="207"/>
      <c r="H9" s="352">
        <f t="shared" si="0"/>
        <v>73.399171710735899</v>
      </c>
      <c r="I9" s="146">
        <v>2304</v>
      </c>
      <c r="J9" s="349">
        <f t="shared" ref="J9:J21" si="3">I9/C9*100</f>
        <v>73.399171710735899</v>
      </c>
      <c r="K9" s="146">
        <v>835</v>
      </c>
      <c r="L9" s="349">
        <f t="shared" ref="L9:L21" si="4">K9/C9*100</f>
        <v>26.600828289264093</v>
      </c>
      <c r="M9" s="355">
        <f t="shared" si="1"/>
        <v>100</v>
      </c>
      <c r="N9" s="146">
        <v>25</v>
      </c>
      <c r="O9" s="146">
        <v>2</v>
      </c>
      <c r="P9" s="356">
        <f t="shared" ref="P9:P21" si="5">O9/N9*100</f>
        <v>8</v>
      </c>
      <c r="Q9" s="146">
        <f t="shared" ref="Q9:Q18" si="6">N9-O9</f>
        <v>23</v>
      </c>
      <c r="R9" s="356">
        <f t="shared" ref="R9:R21" si="7">Q9/N9*100</f>
        <v>92</v>
      </c>
      <c r="S9" s="207"/>
      <c r="U9" s="429"/>
      <c r="V9" s="430"/>
    </row>
    <row r="10" spans="1:22" ht="20.100000000000001" customHeight="1" x14ac:dyDescent="0.25">
      <c r="A10" s="7">
        <v>3</v>
      </c>
      <c r="B10" s="313" t="s">
        <v>490</v>
      </c>
      <c r="C10" s="348">
        <v>3778</v>
      </c>
      <c r="D10" s="348">
        <v>2764</v>
      </c>
      <c r="E10" s="208">
        <f t="shared" si="2"/>
        <v>73.16040232927476</v>
      </c>
      <c r="F10" s="207"/>
      <c r="G10" s="207"/>
      <c r="H10" s="352">
        <f t="shared" si="0"/>
        <v>73.16040232927476</v>
      </c>
      <c r="I10" s="146">
        <v>2764</v>
      </c>
      <c r="J10" s="349">
        <f t="shared" si="3"/>
        <v>73.16040232927476</v>
      </c>
      <c r="K10" s="146">
        <v>1014</v>
      </c>
      <c r="L10" s="349">
        <f t="shared" si="4"/>
        <v>26.839597670725251</v>
      </c>
      <c r="M10" s="355">
        <f t="shared" si="1"/>
        <v>100.00000000000001</v>
      </c>
      <c r="N10" s="146">
        <v>34</v>
      </c>
      <c r="O10" s="146">
        <v>19</v>
      </c>
      <c r="P10" s="356">
        <f t="shared" si="5"/>
        <v>55.882352941176471</v>
      </c>
      <c r="Q10" s="146">
        <f t="shared" si="6"/>
        <v>15</v>
      </c>
      <c r="R10" s="356">
        <f t="shared" si="7"/>
        <v>44.117647058823529</v>
      </c>
      <c r="S10" s="207"/>
      <c r="U10" s="429"/>
      <c r="V10" s="430"/>
    </row>
    <row r="11" spans="1:22" ht="20.100000000000001" customHeight="1" x14ac:dyDescent="0.25">
      <c r="A11" s="7">
        <v>4</v>
      </c>
      <c r="B11" s="313" t="s">
        <v>485</v>
      </c>
      <c r="C11" s="348">
        <v>3598</v>
      </c>
      <c r="D11" s="348">
        <v>3344</v>
      </c>
      <c r="E11" s="208">
        <f t="shared" si="2"/>
        <v>92.940522512506945</v>
      </c>
      <c r="F11" s="207"/>
      <c r="G11" s="207"/>
      <c r="H11" s="352">
        <f t="shared" si="0"/>
        <v>92.940522512506945</v>
      </c>
      <c r="I11" s="146">
        <v>3344</v>
      </c>
      <c r="J11" s="349">
        <f t="shared" si="3"/>
        <v>92.940522512506945</v>
      </c>
      <c r="K11" s="146">
        <v>254</v>
      </c>
      <c r="L11" s="349">
        <f t="shared" si="4"/>
        <v>7.0594774874930515</v>
      </c>
      <c r="M11" s="355">
        <f t="shared" si="1"/>
        <v>100</v>
      </c>
      <c r="N11" s="146">
        <v>26</v>
      </c>
      <c r="O11" s="146">
        <v>7</v>
      </c>
      <c r="P11" s="356">
        <f t="shared" si="5"/>
        <v>26.923076923076923</v>
      </c>
      <c r="Q11" s="146">
        <f t="shared" si="6"/>
        <v>19</v>
      </c>
      <c r="R11" s="356">
        <f t="shared" si="7"/>
        <v>73.076923076923066</v>
      </c>
      <c r="S11" s="207"/>
      <c r="U11" s="429"/>
      <c r="V11" s="430"/>
    </row>
    <row r="12" spans="1:22" ht="20.100000000000001" customHeight="1" x14ac:dyDescent="0.25">
      <c r="A12" s="7">
        <v>5</v>
      </c>
      <c r="B12" s="313" t="s">
        <v>488</v>
      </c>
      <c r="C12" s="348">
        <v>2798</v>
      </c>
      <c r="D12" s="348">
        <v>2056</v>
      </c>
      <c r="E12" s="208">
        <f t="shared" si="2"/>
        <v>73.481057898498932</v>
      </c>
      <c r="F12" s="207"/>
      <c r="G12" s="207"/>
      <c r="H12" s="352">
        <f t="shared" si="0"/>
        <v>73.481057898498932</v>
      </c>
      <c r="I12" s="146">
        <v>2056</v>
      </c>
      <c r="J12" s="349">
        <f t="shared" si="3"/>
        <v>73.481057898498932</v>
      </c>
      <c r="K12" s="146">
        <v>742</v>
      </c>
      <c r="L12" s="349">
        <f t="shared" si="4"/>
        <v>26.518942101501068</v>
      </c>
      <c r="M12" s="355">
        <f t="shared" si="1"/>
        <v>100</v>
      </c>
      <c r="N12" s="146">
        <v>12</v>
      </c>
      <c r="O12" s="146">
        <v>5</v>
      </c>
      <c r="P12" s="356">
        <f t="shared" si="5"/>
        <v>41.666666666666671</v>
      </c>
      <c r="Q12" s="146">
        <f t="shared" si="6"/>
        <v>7</v>
      </c>
      <c r="R12" s="356">
        <f t="shared" si="7"/>
        <v>58.333333333333336</v>
      </c>
      <c r="S12" s="207"/>
      <c r="U12" s="429"/>
      <c r="V12" s="430"/>
    </row>
    <row r="13" spans="1:22" ht="20.100000000000001" customHeight="1" x14ac:dyDescent="0.25">
      <c r="A13" s="7">
        <v>6</v>
      </c>
      <c r="B13" s="313" t="s">
        <v>487</v>
      </c>
      <c r="C13" s="348">
        <v>5059</v>
      </c>
      <c r="D13" s="348">
        <v>4224</v>
      </c>
      <c r="E13" s="208">
        <f t="shared" si="2"/>
        <v>83.494761810634515</v>
      </c>
      <c r="F13" s="207"/>
      <c r="G13" s="210"/>
      <c r="H13" s="352">
        <f t="shared" si="0"/>
        <v>83.494761810634515</v>
      </c>
      <c r="I13" s="146">
        <v>4224</v>
      </c>
      <c r="J13" s="349">
        <f t="shared" si="3"/>
        <v>83.494761810634515</v>
      </c>
      <c r="K13" s="146">
        <v>835</v>
      </c>
      <c r="L13" s="349">
        <f t="shared" si="4"/>
        <v>16.505238189365485</v>
      </c>
      <c r="M13" s="355">
        <f t="shared" si="1"/>
        <v>100</v>
      </c>
      <c r="N13" s="209">
        <v>46</v>
      </c>
      <c r="O13" s="209">
        <v>31</v>
      </c>
      <c r="P13" s="356">
        <f t="shared" si="5"/>
        <v>67.391304347826093</v>
      </c>
      <c r="Q13" s="146">
        <f t="shared" si="6"/>
        <v>15</v>
      </c>
      <c r="R13" s="356">
        <f t="shared" si="7"/>
        <v>32.608695652173914</v>
      </c>
      <c r="S13" s="207"/>
      <c r="U13" s="429"/>
      <c r="V13" s="430"/>
    </row>
    <row r="14" spans="1:22" ht="20.100000000000001" customHeight="1" x14ac:dyDescent="0.25">
      <c r="A14" s="7">
        <v>7</v>
      </c>
      <c r="B14" s="313" t="s">
        <v>491</v>
      </c>
      <c r="C14" s="348">
        <v>2254</v>
      </c>
      <c r="D14" s="348">
        <v>1124</v>
      </c>
      <c r="E14" s="208">
        <f t="shared" si="2"/>
        <v>49.866903283052352</v>
      </c>
      <c r="F14" s="207"/>
      <c r="G14" s="207"/>
      <c r="H14" s="352">
        <f t="shared" si="0"/>
        <v>49.866903283052352</v>
      </c>
      <c r="I14" s="146">
        <v>1124</v>
      </c>
      <c r="J14" s="349">
        <f t="shared" si="3"/>
        <v>49.866903283052352</v>
      </c>
      <c r="K14" s="146">
        <v>1130</v>
      </c>
      <c r="L14" s="349">
        <f t="shared" si="4"/>
        <v>50.133096716947648</v>
      </c>
      <c r="M14" s="355">
        <f t="shared" si="1"/>
        <v>100</v>
      </c>
      <c r="N14" s="146">
        <v>43</v>
      </c>
      <c r="O14" s="146">
        <v>0</v>
      </c>
      <c r="P14" s="356">
        <f t="shared" si="5"/>
        <v>0</v>
      </c>
      <c r="Q14" s="146">
        <f t="shared" si="6"/>
        <v>43</v>
      </c>
      <c r="R14" s="356">
        <f t="shared" si="7"/>
        <v>100</v>
      </c>
      <c r="S14" s="207"/>
      <c r="U14" s="429"/>
      <c r="V14" s="430"/>
    </row>
    <row r="15" spans="1:22" ht="20.100000000000001" customHeight="1" x14ac:dyDescent="0.25">
      <c r="A15" s="7">
        <v>8</v>
      </c>
      <c r="B15" s="314" t="s">
        <v>492</v>
      </c>
      <c r="C15" s="348">
        <v>2334</v>
      </c>
      <c r="D15" s="348">
        <v>1745</v>
      </c>
      <c r="E15" s="208">
        <f t="shared" si="2"/>
        <v>74.764353041988002</v>
      </c>
      <c r="F15" s="207"/>
      <c r="G15" s="207"/>
      <c r="H15" s="352">
        <f t="shared" si="0"/>
        <v>74.764353041988002</v>
      </c>
      <c r="I15" s="146">
        <v>1745</v>
      </c>
      <c r="J15" s="349">
        <f t="shared" si="3"/>
        <v>74.764353041988002</v>
      </c>
      <c r="K15" s="146">
        <v>589</v>
      </c>
      <c r="L15" s="349">
        <f t="shared" si="4"/>
        <v>25.235646958011998</v>
      </c>
      <c r="M15" s="355">
        <f t="shared" si="1"/>
        <v>100</v>
      </c>
      <c r="N15" s="146">
        <v>27</v>
      </c>
      <c r="O15" s="146">
        <v>13</v>
      </c>
      <c r="P15" s="356">
        <f t="shared" si="5"/>
        <v>48.148148148148145</v>
      </c>
      <c r="Q15" s="146">
        <f t="shared" si="6"/>
        <v>14</v>
      </c>
      <c r="R15" s="356">
        <f t="shared" si="7"/>
        <v>51.851851851851848</v>
      </c>
      <c r="S15" s="207"/>
      <c r="U15" s="429"/>
      <c r="V15" s="430"/>
    </row>
    <row r="16" spans="1:22" ht="20.100000000000001" customHeight="1" x14ac:dyDescent="0.25">
      <c r="A16" s="7">
        <v>9</v>
      </c>
      <c r="B16" s="314" t="s">
        <v>493</v>
      </c>
      <c r="C16" s="348">
        <v>2597</v>
      </c>
      <c r="D16" s="348">
        <v>1286</v>
      </c>
      <c r="E16" s="208">
        <f t="shared" si="2"/>
        <v>49.518675394686177</v>
      </c>
      <c r="F16" s="208"/>
      <c r="G16" s="208"/>
      <c r="H16" s="352">
        <f t="shared" si="0"/>
        <v>49.518675394686177</v>
      </c>
      <c r="I16" s="146">
        <v>1286</v>
      </c>
      <c r="J16" s="349">
        <f t="shared" si="3"/>
        <v>49.518675394686177</v>
      </c>
      <c r="K16" s="146">
        <v>1311</v>
      </c>
      <c r="L16" s="349">
        <f t="shared" si="4"/>
        <v>50.48132460531383</v>
      </c>
      <c r="M16" s="355">
        <f t="shared" si="1"/>
        <v>100</v>
      </c>
      <c r="N16" s="209">
        <v>16</v>
      </c>
      <c r="O16" s="209">
        <v>0</v>
      </c>
      <c r="P16" s="356">
        <f t="shared" si="5"/>
        <v>0</v>
      </c>
      <c r="Q16" s="146">
        <f t="shared" si="6"/>
        <v>16</v>
      </c>
      <c r="R16" s="357">
        <f t="shared" si="7"/>
        <v>100</v>
      </c>
      <c r="S16" s="208"/>
      <c r="U16" s="429"/>
      <c r="V16" s="430"/>
    </row>
    <row r="17" spans="1:22" ht="20.100000000000001" customHeight="1" x14ac:dyDescent="0.25">
      <c r="A17" s="7">
        <v>10</v>
      </c>
      <c r="B17" s="314" t="s">
        <v>494</v>
      </c>
      <c r="C17" s="348">
        <v>1395</v>
      </c>
      <c r="D17" s="348">
        <v>642</v>
      </c>
      <c r="E17" s="208">
        <f t="shared" si="2"/>
        <v>46.021505376344088</v>
      </c>
      <c r="F17" s="207"/>
      <c r="G17" s="207"/>
      <c r="H17" s="352">
        <f t="shared" si="0"/>
        <v>46.021505376344088</v>
      </c>
      <c r="I17" s="146">
        <v>642</v>
      </c>
      <c r="J17" s="349">
        <f t="shared" si="3"/>
        <v>46.021505376344088</v>
      </c>
      <c r="K17" s="146">
        <v>753</v>
      </c>
      <c r="L17" s="349">
        <f t="shared" si="4"/>
        <v>53.978494623655912</v>
      </c>
      <c r="M17" s="355">
        <f t="shared" si="1"/>
        <v>100</v>
      </c>
      <c r="N17" s="146">
        <v>5</v>
      </c>
      <c r="O17" s="146">
        <v>0</v>
      </c>
      <c r="P17" s="356">
        <f t="shared" si="5"/>
        <v>0</v>
      </c>
      <c r="Q17" s="146">
        <f t="shared" si="6"/>
        <v>5</v>
      </c>
      <c r="R17" s="357">
        <f t="shared" si="7"/>
        <v>100</v>
      </c>
      <c r="S17" s="207"/>
      <c r="U17" s="429"/>
      <c r="V17" s="430"/>
    </row>
    <row r="18" spans="1:22" ht="20.100000000000001" customHeight="1" x14ac:dyDescent="0.25">
      <c r="A18" s="7">
        <v>11</v>
      </c>
      <c r="B18" s="314" t="s">
        <v>495</v>
      </c>
      <c r="C18" s="348">
        <v>1595</v>
      </c>
      <c r="D18" s="348">
        <v>578</v>
      </c>
      <c r="E18" s="208">
        <f t="shared" si="2"/>
        <v>36.238244514106583</v>
      </c>
      <c r="F18" s="207"/>
      <c r="G18" s="207"/>
      <c r="H18" s="352">
        <f t="shared" si="0"/>
        <v>36.238244514106583</v>
      </c>
      <c r="I18" s="146">
        <v>578</v>
      </c>
      <c r="J18" s="349">
        <f t="shared" si="3"/>
        <v>36.238244514106583</v>
      </c>
      <c r="K18" s="146">
        <v>1017</v>
      </c>
      <c r="L18" s="349">
        <f t="shared" si="4"/>
        <v>63.76175548589341</v>
      </c>
      <c r="M18" s="355">
        <f t="shared" si="1"/>
        <v>100</v>
      </c>
      <c r="N18" s="146">
        <v>61</v>
      </c>
      <c r="O18" s="146">
        <v>30</v>
      </c>
      <c r="P18" s="356">
        <f t="shared" si="5"/>
        <v>49.180327868852459</v>
      </c>
      <c r="Q18" s="146">
        <f t="shared" si="6"/>
        <v>31</v>
      </c>
      <c r="R18" s="356">
        <f t="shared" si="7"/>
        <v>50.819672131147541</v>
      </c>
      <c r="S18" s="207"/>
      <c r="V18" s="430"/>
    </row>
    <row r="19" spans="1:22" s="149" customFormat="1" ht="20.100000000000001" customHeight="1" x14ac:dyDescent="0.25">
      <c r="A19" s="507" t="s">
        <v>538</v>
      </c>
      <c r="B19" s="508"/>
      <c r="C19" s="147">
        <f>SUM(C8:C18)</f>
        <v>29706</v>
      </c>
      <c r="D19" s="147">
        <f>SUM(D8:D18)</f>
        <v>21137</v>
      </c>
      <c r="E19" s="350">
        <f>D19/C19*100</f>
        <v>71.153975627819293</v>
      </c>
      <c r="F19" s="147"/>
      <c r="G19" s="148"/>
      <c r="H19" s="351">
        <f>E19+G19</f>
        <v>71.153975627819293</v>
      </c>
      <c r="I19" s="147">
        <f>SUM(I8:I18)</f>
        <v>21137</v>
      </c>
      <c r="J19" s="350">
        <f>I19/C19*100</f>
        <v>71.153975627819293</v>
      </c>
      <c r="K19" s="147">
        <f>SUM(K8:K18)</f>
        <v>8569</v>
      </c>
      <c r="L19" s="350">
        <f>K19/C19*100</f>
        <v>28.846024372180707</v>
      </c>
      <c r="M19" s="354">
        <f>J19+L19</f>
        <v>100</v>
      </c>
      <c r="N19" s="147">
        <f t="shared" ref="N19:O19" si="8">SUM(N8:N18)</f>
        <v>307</v>
      </c>
      <c r="O19" s="147">
        <f t="shared" si="8"/>
        <v>113</v>
      </c>
      <c r="P19" s="353">
        <f>O19/N19*100</f>
        <v>36.807817589576544</v>
      </c>
      <c r="Q19" s="147">
        <f>SUM(Q8:Q18)</f>
        <v>194</v>
      </c>
      <c r="R19" s="353">
        <f>Q19/N19*100</f>
        <v>63.192182410423449</v>
      </c>
      <c r="S19" s="148"/>
      <c r="U19" s="428"/>
    </row>
    <row r="20" spans="1:22" ht="20.100000000000001" customHeight="1" x14ac:dyDescent="0.25">
      <c r="A20" s="7">
        <v>12</v>
      </c>
      <c r="B20" s="314" t="s">
        <v>496</v>
      </c>
      <c r="C20" s="348">
        <v>2437</v>
      </c>
      <c r="D20" s="348">
        <v>1475</v>
      </c>
      <c r="E20" s="208">
        <f t="shared" si="2"/>
        <v>60.525235945835043</v>
      </c>
      <c r="F20" s="207"/>
      <c r="G20" s="207"/>
      <c r="H20" s="352">
        <f t="shared" si="0"/>
        <v>60.525235945835043</v>
      </c>
      <c r="I20" s="348">
        <v>1475</v>
      </c>
      <c r="J20" s="349">
        <f t="shared" si="3"/>
        <v>60.525235945835043</v>
      </c>
      <c r="K20" s="146">
        <v>962</v>
      </c>
      <c r="L20" s="349">
        <f t="shared" si="4"/>
        <v>39.474764054164957</v>
      </c>
      <c r="M20" s="355">
        <f t="shared" si="1"/>
        <v>100</v>
      </c>
      <c r="N20" s="146">
        <v>11</v>
      </c>
      <c r="O20" s="146">
        <v>5</v>
      </c>
      <c r="P20" s="356">
        <f t="shared" si="5"/>
        <v>45.454545454545453</v>
      </c>
      <c r="Q20" s="146">
        <v>6</v>
      </c>
      <c r="R20" s="356">
        <f t="shared" si="7"/>
        <v>54.54545454545454</v>
      </c>
      <c r="S20" s="207"/>
      <c r="V20" s="430"/>
    </row>
    <row r="21" spans="1:22" ht="20.100000000000001" customHeight="1" x14ac:dyDescent="0.25">
      <c r="A21" s="7">
        <v>13</v>
      </c>
      <c r="B21" s="314" t="s">
        <v>497</v>
      </c>
      <c r="C21" s="348">
        <v>6103</v>
      </c>
      <c r="D21" s="348">
        <v>6103</v>
      </c>
      <c r="E21" s="208">
        <f t="shared" si="2"/>
        <v>100</v>
      </c>
      <c r="F21" s="207"/>
      <c r="G21" s="207"/>
      <c r="H21" s="352">
        <f t="shared" si="0"/>
        <v>100</v>
      </c>
      <c r="I21" s="348">
        <v>6103</v>
      </c>
      <c r="J21" s="349">
        <f t="shared" si="3"/>
        <v>100</v>
      </c>
      <c r="K21" s="146">
        <v>0</v>
      </c>
      <c r="L21" s="349">
        <f t="shared" si="4"/>
        <v>0</v>
      </c>
      <c r="M21" s="355">
        <f t="shared" si="1"/>
        <v>100</v>
      </c>
      <c r="N21" s="146">
        <v>43</v>
      </c>
      <c r="O21" s="146">
        <v>43</v>
      </c>
      <c r="P21" s="356">
        <f t="shared" si="5"/>
        <v>100</v>
      </c>
      <c r="Q21" s="146"/>
      <c r="R21" s="356">
        <f t="shared" si="7"/>
        <v>0</v>
      </c>
      <c r="S21" s="207"/>
      <c r="V21" s="430"/>
    </row>
    <row r="22" spans="1:22" s="149" customFormat="1" ht="20.100000000000001" customHeight="1" x14ac:dyDescent="0.25">
      <c r="A22" s="507" t="s">
        <v>295</v>
      </c>
      <c r="B22" s="508" t="s">
        <v>295</v>
      </c>
      <c r="C22" s="147">
        <f>SUM(C19:C21)</f>
        <v>38246</v>
      </c>
      <c r="D22" s="147">
        <f>SUM(D19:D21)</f>
        <v>28715</v>
      </c>
      <c r="E22" s="350">
        <f>D22/C22*100</f>
        <v>75.079746901636767</v>
      </c>
      <c r="F22" s="147">
        <f>SUM(F19:F21)</f>
        <v>0</v>
      </c>
      <c r="G22" s="147">
        <f>SUM(G19:G21)</f>
        <v>0</v>
      </c>
      <c r="H22" s="351">
        <f>E22+G22</f>
        <v>75.079746901636767</v>
      </c>
      <c r="I22" s="147">
        <f>SUM(I19:I21)</f>
        <v>28715</v>
      </c>
      <c r="J22" s="350">
        <f>I22/C22*100</f>
        <v>75.079746901636767</v>
      </c>
      <c r="K22" s="147">
        <f>SUM(K19:K21)</f>
        <v>9531</v>
      </c>
      <c r="L22" s="350">
        <f>K22/C22*100</f>
        <v>24.920253098363226</v>
      </c>
      <c r="M22" s="354">
        <f>J22+L22</f>
        <v>100</v>
      </c>
      <c r="N22" s="147">
        <f>SUM(N19:N21)</f>
        <v>361</v>
      </c>
      <c r="O22" s="147">
        <f>SUM(O19:O21)</f>
        <v>161</v>
      </c>
      <c r="P22" s="353">
        <f>O22/N22*100</f>
        <v>44.598337950138507</v>
      </c>
      <c r="Q22" s="147">
        <f>SUM(Q19:Q21)</f>
        <v>200</v>
      </c>
      <c r="R22" s="353">
        <f>Q22/N22*100</f>
        <v>55.4016620498615</v>
      </c>
      <c r="S22" s="148"/>
      <c r="U22" s="428"/>
    </row>
    <row r="34" spans="17:17" x14ac:dyDescent="0.25">
      <c r="Q34" s="72">
        <f>6/5</f>
        <v>1.2</v>
      </c>
    </row>
  </sheetData>
  <mergeCells count="19">
    <mergeCell ref="Q5:R5"/>
    <mergeCell ref="M5:M6"/>
    <mergeCell ref="N5:N6"/>
    <mergeCell ref="A2:S2"/>
    <mergeCell ref="N4:R4"/>
    <mergeCell ref="S4:S7"/>
    <mergeCell ref="O5:P5"/>
    <mergeCell ref="K5:L5"/>
    <mergeCell ref="A4:A6"/>
    <mergeCell ref="B4:B6"/>
    <mergeCell ref="C4:C6"/>
    <mergeCell ref="D4:H4"/>
    <mergeCell ref="I4:M4"/>
    <mergeCell ref="D5:E5"/>
    <mergeCell ref="A19:B19"/>
    <mergeCell ref="A22:B22"/>
    <mergeCell ref="F5:G5"/>
    <mergeCell ref="H5:H6"/>
    <mergeCell ref="I5:J5"/>
  </mergeCells>
  <printOptions horizontalCentered="1"/>
  <pageMargins left="0" right="0" top="0.55118110236220497" bottom="0.55118110236220497" header="0.31496062992126" footer="0.31496062992126"/>
  <pageSetup paperSize="9" scale="8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17"/>
  <sheetViews>
    <sheetView workbookViewId="0">
      <selection activeCell="I14" sqref="I14"/>
    </sheetView>
  </sheetViews>
  <sheetFormatPr defaultColWidth="9.140625" defaultRowHeight="15.75" x14ac:dyDescent="0.25"/>
  <cols>
    <col min="1" max="1" width="5.140625" style="22" bestFit="1" customWidth="1"/>
    <col min="2" max="2" width="14.85546875" style="22" bestFit="1" customWidth="1"/>
    <col min="3" max="3" width="14.42578125" style="22" bestFit="1" customWidth="1"/>
    <col min="4" max="4" width="17.7109375" style="22" customWidth="1"/>
    <col min="5" max="5" width="18" style="22" customWidth="1"/>
    <col min="6" max="6" width="12.42578125" style="22" bestFit="1" customWidth="1"/>
    <col min="7" max="7" width="16.85546875" style="22" bestFit="1" customWidth="1"/>
    <col min="8" max="8" width="18.140625" style="22" bestFit="1" customWidth="1"/>
    <col min="9" max="9" width="17.28515625" style="22" bestFit="1" customWidth="1"/>
    <col min="10" max="10" width="9.140625" style="22"/>
    <col min="11" max="11" width="19" style="22" hidden="1" customWidth="1"/>
    <col min="12" max="12" width="13.7109375" style="22" hidden="1" customWidth="1"/>
    <col min="13" max="13" width="0" style="22" hidden="1" customWidth="1"/>
    <col min="14" max="16384" width="9.140625" style="22"/>
  </cols>
  <sheetData>
    <row r="1" spans="1:13" x14ac:dyDescent="0.25">
      <c r="A1" s="514" t="s">
        <v>533</v>
      </c>
      <c r="B1" s="514"/>
    </row>
    <row r="2" spans="1:13" ht="17.25" customHeight="1" x14ac:dyDescent="0.25">
      <c r="A2" s="515" t="s">
        <v>532</v>
      </c>
      <c r="B2" s="515"/>
      <c r="C2" s="515"/>
      <c r="D2" s="515"/>
      <c r="E2" s="515"/>
      <c r="F2" s="515"/>
      <c r="G2" s="515"/>
      <c r="H2" s="515"/>
      <c r="I2" s="515"/>
    </row>
    <row r="3" spans="1:13" ht="12" customHeight="1" x14ac:dyDescent="0.25"/>
    <row r="4" spans="1:13" ht="26.25" customHeight="1" x14ac:dyDescent="0.25">
      <c r="A4" s="513" t="s">
        <v>0</v>
      </c>
      <c r="B4" s="513" t="s">
        <v>1</v>
      </c>
      <c r="C4" s="513" t="s">
        <v>35</v>
      </c>
      <c r="D4" s="513" t="s">
        <v>36</v>
      </c>
      <c r="E4" s="513"/>
      <c r="F4" s="516" t="s">
        <v>230</v>
      </c>
      <c r="G4" s="517"/>
      <c r="H4" s="513" t="s">
        <v>37</v>
      </c>
      <c r="I4" s="513"/>
      <c r="L4" s="23"/>
      <c r="M4" s="279"/>
    </row>
    <row r="5" spans="1:13" ht="63" x14ac:dyDescent="0.25">
      <c r="A5" s="513"/>
      <c r="B5" s="513"/>
      <c r="C5" s="513"/>
      <c r="D5" s="278" t="s">
        <v>38</v>
      </c>
      <c r="E5" s="278" t="s">
        <v>39</v>
      </c>
      <c r="F5" s="278" t="s">
        <v>38</v>
      </c>
      <c r="G5" s="278" t="s">
        <v>39</v>
      </c>
      <c r="H5" s="278" t="s">
        <v>38</v>
      </c>
      <c r="I5" s="278" t="s">
        <v>39</v>
      </c>
      <c r="L5" s="25"/>
      <c r="M5" s="23"/>
    </row>
    <row r="6" spans="1:13" ht="20.100000000000001" customHeight="1" x14ac:dyDescent="0.3">
      <c r="A6" s="276">
        <v>1</v>
      </c>
      <c r="B6" s="313" t="s">
        <v>489</v>
      </c>
      <c r="C6" s="276">
        <v>1</v>
      </c>
      <c r="D6" s="276">
        <v>1</v>
      </c>
      <c r="E6" s="276">
        <v>1</v>
      </c>
      <c r="F6" s="276"/>
      <c r="G6" s="276"/>
      <c r="H6" s="276"/>
      <c r="I6" s="276"/>
      <c r="K6" s="76" t="s">
        <v>231</v>
      </c>
      <c r="L6" s="76">
        <v>111</v>
      </c>
    </row>
    <row r="7" spans="1:13" ht="20.100000000000001" customHeight="1" x14ac:dyDescent="0.3">
      <c r="A7" s="276">
        <v>2</v>
      </c>
      <c r="B7" s="313" t="s">
        <v>486</v>
      </c>
      <c r="C7" s="311">
        <v>12</v>
      </c>
      <c r="D7" s="276">
        <v>10</v>
      </c>
      <c r="E7" s="276">
        <v>10</v>
      </c>
      <c r="F7" s="276"/>
      <c r="G7" s="276"/>
      <c r="H7" s="276">
        <v>2</v>
      </c>
      <c r="I7" s="276">
        <v>2</v>
      </c>
      <c r="K7" s="76" t="s">
        <v>7</v>
      </c>
      <c r="L7" s="76">
        <v>39</v>
      </c>
    </row>
    <row r="8" spans="1:13" ht="20.100000000000001" customHeight="1" x14ac:dyDescent="0.3">
      <c r="A8" s="276">
        <v>3</v>
      </c>
      <c r="B8" s="313" t="s">
        <v>490</v>
      </c>
      <c r="C8" s="311">
        <v>1</v>
      </c>
      <c r="D8" s="276">
        <v>1</v>
      </c>
      <c r="E8" s="276">
        <v>1</v>
      </c>
      <c r="F8" s="276">
        <v>0</v>
      </c>
      <c r="G8" s="276">
        <v>0</v>
      </c>
      <c r="H8" s="276">
        <v>0</v>
      </c>
      <c r="I8" s="276">
        <v>0</v>
      </c>
      <c r="K8" s="76" t="s">
        <v>9</v>
      </c>
      <c r="L8" s="76">
        <v>21</v>
      </c>
    </row>
    <row r="9" spans="1:13" ht="20.100000000000001" customHeight="1" x14ac:dyDescent="0.3">
      <c r="A9" s="276">
        <v>4</v>
      </c>
      <c r="B9" s="313" t="s">
        <v>485</v>
      </c>
      <c r="C9" s="311">
        <v>4</v>
      </c>
      <c r="D9" s="276">
        <v>4</v>
      </c>
      <c r="E9" s="276">
        <v>4</v>
      </c>
      <c r="F9" s="276"/>
      <c r="G9" s="276"/>
      <c r="H9" s="276"/>
      <c r="I9" s="276"/>
      <c r="K9" s="76" t="s">
        <v>5</v>
      </c>
      <c r="L9" s="76">
        <v>14</v>
      </c>
    </row>
    <row r="10" spans="1:13" ht="20.100000000000001" customHeight="1" x14ac:dyDescent="0.3">
      <c r="A10" s="276">
        <v>5</v>
      </c>
      <c r="B10" s="313" t="s">
        <v>488</v>
      </c>
      <c r="C10" s="311">
        <v>2</v>
      </c>
      <c r="D10" s="276">
        <v>2</v>
      </c>
      <c r="E10" s="276">
        <v>2</v>
      </c>
      <c r="F10" s="276"/>
      <c r="G10" s="276"/>
      <c r="H10" s="276"/>
      <c r="I10" s="276"/>
      <c r="K10" s="76" t="s">
        <v>8</v>
      </c>
      <c r="L10" s="76">
        <v>20</v>
      </c>
    </row>
    <row r="11" spans="1:13" ht="20.100000000000001" customHeight="1" x14ac:dyDescent="0.3">
      <c r="A11" s="276">
        <v>6</v>
      </c>
      <c r="B11" s="313" t="s">
        <v>487</v>
      </c>
      <c r="C11" s="311">
        <v>8</v>
      </c>
      <c r="D11" s="276">
        <v>8</v>
      </c>
      <c r="E11" s="276">
        <v>8</v>
      </c>
      <c r="F11" s="276">
        <v>0</v>
      </c>
      <c r="G11" s="276"/>
      <c r="H11" s="276">
        <v>0</v>
      </c>
      <c r="I11" s="276"/>
      <c r="K11" s="76" t="s">
        <v>4</v>
      </c>
      <c r="L11" s="76">
        <v>20</v>
      </c>
    </row>
    <row r="12" spans="1:13" ht="20.100000000000001" customHeight="1" x14ac:dyDescent="0.3">
      <c r="A12" s="276">
        <v>7</v>
      </c>
      <c r="B12" s="313" t="s">
        <v>491</v>
      </c>
      <c r="C12" s="311">
        <v>7</v>
      </c>
      <c r="D12" s="276">
        <v>7</v>
      </c>
      <c r="E12" s="276"/>
      <c r="F12" s="276">
        <v>0</v>
      </c>
      <c r="G12" s="276"/>
      <c r="H12" s="276">
        <v>0</v>
      </c>
      <c r="I12" s="276"/>
      <c r="K12" s="76" t="s">
        <v>3</v>
      </c>
      <c r="L12" s="76">
        <v>36</v>
      </c>
    </row>
    <row r="13" spans="1:13" ht="20.100000000000001" customHeight="1" x14ac:dyDescent="0.3">
      <c r="A13" s="276">
        <v>8</v>
      </c>
      <c r="B13" s="314" t="s">
        <v>492</v>
      </c>
      <c r="C13" s="311">
        <v>1</v>
      </c>
      <c r="D13" s="276">
        <v>1</v>
      </c>
      <c r="E13" s="276"/>
      <c r="F13" s="276"/>
      <c r="G13" s="276"/>
      <c r="H13" s="276"/>
      <c r="I13" s="276"/>
      <c r="K13" s="76" t="s">
        <v>6</v>
      </c>
      <c r="L13" s="76">
        <v>30</v>
      </c>
    </row>
    <row r="14" spans="1:13" ht="20.100000000000001" customHeight="1" x14ac:dyDescent="0.3">
      <c r="A14" s="276">
        <v>9</v>
      </c>
      <c r="B14" s="314" t="s">
        <v>493</v>
      </c>
      <c r="C14" s="311">
        <v>52</v>
      </c>
      <c r="D14" s="276">
        <v>1</v>
      </c>
      <c r="E14" s="276"/>
      <c r="F14" s="276"/>
      <c r="G14" s="276"/>
      <c r="H14" s="276"/>
      <c r="I14" s="276">
        <v>51</v>
      </c>
      <c r="K14" s="76" t="s">
        <v>232</v>
      </c>
      <c r="L14" s="76">
        <v>10</v>
      </c>
    </row>
    <row r="15" spans="1:13" ht="20.100000000000001" customHeight="1" x14ac:dyDescent="0.3">
      <c r="A15" s="276">
        <v>10</v>
      </c>
      <c r="B15" s="314" t="s">
        <v>494</v>
      </c>
      <c r="C15" s="311">
        <v>1</v>
      </c>
      <c r="D15" s="276">
        <v>1</v>
      </c>
      <c r="E15" s="276"/>
      <c r="F15" s="276">
        <v>0</v>
      </c>
      <c r="G15" s="276"/>
      <c r="H15" s="276">
        <v>0</v>
      </c>
      <c r="I15" s="276"/>
      <c r="K15" s="76" t="s">
        <v>10</v>
      </c>
      <c r="L15" s="76">
        <v>31</v>
      </c>
    </row>
    <row r="16" spans="1:13" ht="20.100000000000001" customHeight="1" x14ac:dyDescent="0.3">
      <c r="A16" s="276">
        <v>11</v>
      </c>
      <c r="B16" s="314" t="s">
        <v>495</v>
      </c>
      <c r="C16" s="311">
        <v>7</v>
      </c>
      <c r="D16" s="276">
        <v>6</v>
      </c>
      <c r="E16" s="276">
        <v>1</v>
      </c>
      <c r="F16" s="276">
        <v>0</v>
      </c>
      <c r="G16" s="276">
        <v>0</v>
      </c>
      <c r="H16" s="276">
        <v>0</v>
      </c>
      <c r="I16" s="276">
        <v>0</v>
      </c>
      <c r="K16" s="76" t="s">
        <v>2</v>
      </c>
      <c r="L16" s="76">
        <v>89</v>
      </c>
    </row>
    <row r="17" spans="1:9" ht="23.25" customHeight="1" x14ac:dyDescent="0.25">
      <c r="A17" s="513" t="s">
        <v>25</v>
      </c>
      <c r="B17" s="513"/>
      <c r="C17" s="278">
        <f>SUM(C6:C16)</f>
        <v>96</v>
      </c>
      <c r="D17" s="278">
        <f>SUM(D6:D16)</f>
        <v>42</v>
      </c>
      <c r="E17" s="278">
        <f>SUM(E6:E16)</f>
        <v>27</v>
      </c>
      <c r="F17" s="278">
        <f>SUM(F6:F16)</f>
        <v>0</v>
      </c>
      <c r="G17" s="278">
        <f>SUM(G6:G16)</f>
        <v>0</v>
      </c>
      <c r="H17" s="278">
        <v>0</v>
      </c>
      <c r="I17" s="278">
        <v>0</v>
      </c>
    </row>
  </sheetData>
  <mergeCells count="9">
    <mergeCell ref="A17:B17"/>
    <mergeCell ref="A1:B1"/>
    <mergeCell ref="A2:I2"/>
    <mergeCell ref="A4:A5"/>
    <mergeCell ref="B4:B5"/>
    <mergeCell ref="C4:C5"/>
    <mergeCell ref="D4:E4"/>
    <mergeCell ref="F4:G4"/>
    <mergeCell ref="H4:I4"/>
  </mergeCells>
  <printOptions horizontalCentered="1"/>
  <pageMargins left="0" right="0" top="0.75" bottom="0.25" header="0.3" footer="0.3"/>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20"/>
  <sheetViews>
    <sheetView zoomScale="130" zoomScaleNormal="130" workbookViewId="0">
      <selection activeCell="C20" sqref="C20"/>
    </sheetView>
  </sheetViews>
  <sheetFormatPr defaultColWidth="8.85546875" defaultRowHeight="15" x14ac:dyDescent="0.25"/>
  <cols>
    <col min="1" max="1" width="14" style="49" bestFit="1" customWidth="1"/>
    <col min="2" max="2" width="19.5703125" style="49" bestFit="1" customWidth="1"/>
    <col min="3" max="3" width="13.28515625" style="49" customWidth="1"/>
    <col min="4" max="4" width="17.28515625" style="49" customWidth="1"/>
    <col min="5" max="5" width="20.28515625" style="49" bestFit="1" customWidth="1"/>
    <col min="6" max="16384" width="8.85546875" style="49"/>
  </cols>
  <sheetData>
    <row r="1" spans="1:5" x14ac:dyDescent="0.25">
      <c r="A1" s="370" t="s">
        <v>535</v>
      </c>
    </row>
    <row r="2" spans="1:5" ht="16.5" x14ac:dyDescent="0.25">
      <c r="A2" s="520" t="s">
        <v>534</v>
      </c>
      <c r="B2" s="520"/>
      <c r="C2" s="520"/>
      <c r="D2" s="520"/>
      <c r="E2" s="520"/>
    </row>
    <row r="3" spans="1:5" ht="18.75" x14ac:dyDescent="0.25">
      <c r="A3" s="286"/>
      <c r="B3" s="287"/>
      <c r="C3" s="287"/>
      <c r="D3" s="287"/>
      <c r="E3" s="287"/>
    </row>
    <row r="4" spans="1:5" ht="14.45" customHeight="1" x14ac:dyDescent="0.25">
      <c r="A4" s="521" t="s">
        <v>445</v>
      </c>
      <c r="B4" s="521" t="s">
        <v>1</v>
      </c>
      <c r="C4" s="522" t="s">
        <v>461</v>
      </c>
      <c r="D4" s="522" t="s">
        <v>536</v>
      </c>
      <c r="E4" s="523" t="s">
        <v>537</v>
      </c>
    </row>
    <row r="5" spans="1:5" ht="31.15" customHeight="1" x14ac:dyDescent="0.25">
      <c r="A5" s="521"/>
      <c r="B5" s="521"/>
      <c r="C5" s="522"/>
      <c r="D5" s="522"/>
      <c r="E5" s="523"/>
    </row>
    <row r="6" spans="1:5" ht="18.75" x14ac:dyDescent="0.3">
      <c r="A6" s="229">
        <v>1</v>
      </c>
      <c r="B6" s="206" t="s">
        <v>489</v>
      </c>
      <c r="C6" s="328">
        <v>4236</v>
      </c>
      <c r="D6" s="329">
        <v>28935.5</v>
      </c>
      <c r="E6" s="295">
        <f>D6/C6</f>
        <v>6.8308545797922564</v>
      </c>
    </row>
    <row r="7" spans="1:5" ht="18.75" x14ac:dyDescent="0.3">
      <c r="A7" s="229">
        <v>2</v>
      </c>
      <c r="B7" s="206" t="s">
        <v>486</v>
      </c>
      <c r="C7" s="330">
        <v>12041</v>
      </c>
      <c r="D7" s="331">
        <v>102538.3</v>
      </c>
      <c r="E7" s="295">
        <f t="shared" ref="E7:E19" si="0">D7/C7</f>
        <v>8.515762810397808</v>
      </c>
    </row>
    <row r="8" spans="1:5" ht="18.75" x14ac:dyDescent="0.3">
      <c r="A8" s="229">
        <v>3</v>
      </c>
      <c r="B8" s="206" t="s">
        <v>490</v>
      </c>
      <c r="C8" s="330">
        <v>12372</v>
      </c>
      <c r="D8" s="332">
        <v>52331</v>
      </c>
      <c r="E8" s="295">
        <f t="shared" si="0"/>
        <v>4.2297930811509863</v>
      </c>
    </row>
    <row r="9" spans="1:5" ht="18.75" x14ac:dyDescent="0.3">
      <c r="A9" s="229">
        <v>4</v>
      </c>
      <c r="B9" s="206" t="s">
        <v>485</v>
      </c>
      <c r="C9" s="328">
        <v>12649</v>
      </c>
      <c r="D9" s="329">
        <v>52614.400000000001</v>
      </c>
      <c r="E9" s="295">
        <f t="shared" si="0"/>
        <v>4.1595699264764017</v>
      </c>
    </row>
    <row r="10" spans="1:5" ht="18.75" x14ac:dyDescent="0.3">
      <c r="A10" s="229">
        <v>5</v>
      </c>
      <c r="B10" s="206" t="s">
        <v>488</v>
      </c>
      <c r="C10" s="328">
        <v>8680</v>
      </c>
      <c r="D10" s="332">
        <v>38000</v>
      </c>
      <c r="E10" s="295">
        <f t="shared" si="0"/>
        <v>4.3778801843317972</v>
      </c>
    </row>
    <row r="11" spans="1:5" ht="18.75" x14ac:dyDescent="0.3">
      <c r="A11" s="229">
        <v>6</v>
      </c>
      <c r="B11" s="206" t="s">
        <v>487</v>
      </c>
      <c r="C11" s="333">
        <v>18863</v>
      </c>
      <c r="D11" s="334">
        <v>76518.149999999994</v>
      </c>
      <c r="E11" s="295">
        <f t="shared" si="0"/>
        <v>4.0565207019031968</v>
      </c>
    </row>
    <row r="12" spans="1:5" ht="18.75" x14ac:dyDescent="0.3">
      <c r="A12" s="229">
        <v>7</v>
      </c>
      <c r="B12" s="231" t="s">
        <v>491</v>
      </c>
      <c r="C12" s="328">
        <v>8158</v>
      </c>
      <c r="D12" s="329">
        <v>26105.599999999999</v>
      </c>
      <c r="E12" s="295">
        <f t="shared" si="0"/>
        <v>3.1999999999999997</v>
      </c>
    </row>
    <row r="13" spans="1:5" ht="18.75" x14ac:dyDescent="0.3">
      <c r="A13" s="229">
        <v>8</v>
      </c>
      <c r="B13" s="231" t="s">
        <v>492</v>
      </c>
      <c r="C13" s="333">
        <v>8626</v>
      </c>
      <c r="D13" s="335">
        <v>18749</v>
      </c>
      <c r="E13" s="295">
        <f t="shared" si="0"/>
        <v>2.1735450962207281</v>
      </c>
    </row>
    <row r="14" spans="1:5" ht="18.75" x14ac:dyDescent="0.3">
      <c r="A14" s="229">
        <v>9</v>
      </c>
      <c r="B14" s="231" t="s">
        <v>493</v>
      </c>
      <c r="C14" s="333">
        <v>7577</v>
      </c>
      <c r="D14" s="334">
        <v>31865.62</v>
      </c>
      <c r="E14" s="295">
        <f t="shared" si="0"/>
        <v>4.2055721261713082</v>
      </c>
    </row>
    <row r="15" spans="1:5" ht="18.75" x14ac:dyDescent="0.3">
      <c r="A15" s="229">
        <v>10</v>
      </c>
      <c r="B15" s="206" t="s">
        <v>494</v>
      </c>
      <c r="C15" s="328">
        <v>5445</v>
      </c>
      <c r="D15" s="336">
        <v>16800</v>
      </c>
      <c r="E15" s="295">
        <f t="shared" si="0"/>
        <v>3.0853994490358128</v>
      </c>
    </row>
    <row r="16" spans="1:5" ht="18.75" x14ac:dyDescent="0.3">
      <c r="A16" s="229">
        <v>11</v>
      </c>
      <c r="B16" s="98" t="s">
        <v>495</v>
      </c>
      <c r="C16" s="328">
        <v>6651</v>
      </c>
      <c r="D16" s="329">
        <v>18804.2</v>
      </c>
      <c r="E16" s="295">
        <f t="shared" si="0"/>
        <v>2.8272740941211847</v>
      </c>
    </row>
    <row r="17" spans="1:5" s="373" customFormat="1" ht="18.75" x14ac:dyDescent="0.3">
      <c r="A17" s="518" t="s">
        <v>538</v>
      </c>
      <c r="B17" s="519"/>
      <c r="C17" s="371">
        <f>SUM(C6:C16)</f>
        <v>105298</v>
      </c>
      <c r="D17" s="372">
        <f>SUM(D6:D16)</f>
        <v>463261.76999999996</v>
      </c>
      <c r="E17" s="297">
        <f t="shared" si="0"/>
        <v>4.3995305703812031</v>
      </c>
    </row>
    <row r="18" spans="1:5" ht="18.75" x14ac:dyDescent="0.3">
      <c r="A18" s="229">
        <v>12</v>
      </c>
      <c r="B18" s="98" t="s">
        <v>496</v>
      </c>
      <c r="C18" s="330">
        <v>8686</v>
      </c>
      <c r="D18" s="337">
        <v>27330</v>
      </c>
      <c r="E18" s="296">
        <f t="shared" si="0"/>
        <v>3.1464425512318672</v>
      </c>
    </row>
    <row r="19" spans="1:5" ht="18.75" x14ac:dyDescent="0.3">
      <c r="A19" s="229">
        <v>13</v>
      </c>
      <c r="B19" s="98" t="s">
        <v>497</v>
      </c>
      <c r="C19" s="333">
        <v>20065</v>
      </c>
      <c r="D19" s="334">
        <v>67560.42</v>
      </c>
      <c r="E19" s="295">
        <f t="shared" si="0"/>
        <v>3.367077996511338</v>
      </c>
    </row>
    <row r="20" spans="1:5" ht="18.75" x14ac:dyDescent="0.3">
      <c r="A20" s="98"/>
      <c r="B20" s="205" t="s">
        <v>467</v>
      </c>
      <c r="C20" s="257">
        <f>SUM(C17:C19)</f>
        <v>134049</v>
      </c>
      <c r="D20" s="257">
        <f>SUM(D17:D19)</f>
        <v>558152.18999999994</v>
      </c>
      <c r="E20" s="297">
        <f>D20/C20</f>
        <v>4.1637922699908234</v>
      </c>
    </row>
  </sheetData>
  <mergeCells count="7">
    <mergeCell ref="A17:B17"/>
    <mergeCell ref="A2:E2"/>
    <mergeCell ref="A4:A5"/>
    <mergeCell ref="B4:B5"/>
    <mergeCell ref="C4:C5"/>
    <mergeCell ref="D4:D5"/>
    <mergeCell ref="E4:E5"/>
  </mergeCells>
  <printOptions horizontalCentered="1"/>
  <pageMargins left="0" right="0"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17"/>
  <sheetViews>
    <sheetView workbookViewId="0">
      <selection activeCell="G7" sqref="G7"/>
    </sheetView>
  </sheetViews>
  <sheetFormatPr defaultColWidth="8.85546875" defaultRowHeight="15" x14ac:dyDescent="0.25"/>
  <cols>
    <col min="1" max="1" width="4.28515625" style="49" bestFit="1" customWidth="1"/>
    <col min="2" max="2" width="18.85546875" style="49" customWidth="1"/>
    <col min="3" max="3" width="45.140625" style="49" customWidth="1"/>
    <col min="4" max="4" width="14.85546875" style="49" customWidth="1"/>
    <col min="5" max="5" width="14.28515625" style="49" customWidth="1"/>
    <col min="6" max="6" width="11.140625" style="49" bestFit="1" customWidth="1"/>
    <col min="7" max="7" width="13.28515625" style="49" customWidth="1"/>
    <col min="8" max="9" width="8.85546875" style="49" customWidth="1"/>
    <col min="10" max="16384" width="8.85546875" style="49"/>
  </cols>
  <sheetData>
    <row r="1" spans="1:9" ht="20.25" customHeight="1" x14ac:dyDescent="0.25">
      <c r="A1" s="370" t="s">
        <v>549</v>
      </c>
    </row>
    <row r="2" spans="1:9" ht="22.5" customHeight="1" x14ac:dyDescent="0.25">
      <c r="A2" s="529" t="s">
        <v>551</v>
      </c>
      <c r="B2" s="529"/>
      <c r="C2" s="529"/>
      <c r="D2" s="529"/>
      <c r="E2" s="529"/>
      <c r="F2" s="529"/>
      <c r="G2" s="529"/>
      <c r="H2" s="292"/>
      <c r="I2" s="292"/>
    </row>
    <row r="3" spans="1:9" ht="18.75" customHeight="1" x14ac:dyDescent="0.25">
      <c r="A3" s="524"/>
      <c r="B3" s="524"/>
      <c r="C3" s="524"/>
      <c r="D3" s="524"/>
      <c r="E3" s="524"/>
      <c r="F3" s="524"/>
      <c r="G3" s="524"/>
      <c r="H3" s="287"/>
      <c r="I3" s="287"/>
    </row>
    <row r="4" spans="1:9" ht="31.15" customHeight="1" x14ac:dyDescent="0.25">
      <c r="A4" s="521" t="s">
        <v>445</v>
      </c>
      <c r="B4" s="521" t="s">
        <v>1</v>
      </c>
      <c r="C4" s="525" t="s">
        <v>483</v>
      </c>
      <c r="D4" s="527" t="s">
        <v>484</v>
      </c>
      <c r="E4" s="530" t="s">
        <v>253</v>
      </c>
      <c r="F4" s="522" t="s">
        <v>470</v>
      </c>
      <c r="G4" s="532" t="s">
        <v>471</v>
      </c>
      <c r="H4" s="306"/>
      <c r="I4" s="307"/>
    </row>
    <row r="5" spans="1:9" ht="18.75" x14ac:dyDescent="0.25">
      <c r="A5" s="521"/>
      <c r="B5" s="521"/>
      <c r="C5" s="526"/>
      <c r="D5" s="528"/>
      <c r="E5" s="531"/>
      <c r="F5" s="522"/>
      <c r="G5" s="532"/>
      <c r="H5" s="234"/>
      <c r="I5" s="234"/>
    </row>
    <row r="6" spans="1:9" ht="18.75" x14ac:dyDescent="0.3">
      <c r="A6" s="229">
        <v>1</v>
      </c>
      <c r="B6" s="206" t="s">
        <v>489</v>
      </c>
      <c r="C6" s="305" t="s">
        <v>539</v>
      </c>
      <c r="D6" s="345">
        <v>5</v>
      </c>
      <c r="E6" s="235">
        <f>SUM(F6:G6)</f>
        <v>26</v>
      </c>
      <c r="F6" s="236">
        <v>26</v>
      </c>
      <c r="G6" s="237">
        <v>0</v>
      </c>
      <c r="H6" s="238"/>
      <c r="I6" s="239"/>
    </row>
    <row r="7" spans="1:9" ht="18.75" x14ac:dyDescent="0.3">
      <c r="A7" s="229">
        <v>2</v>
      </c>
      <c r="B7" s="206" t="s">
        <v>486</v>
      </c>
      <c r="C7" s="305" t="s">
        <v>542</v>
      </c>
      <c r="D7" s="345">
        <v>4</v>
      </c>
      <c r="E7" s="235">
        <f t="shared" ref="E7:E16" si="0">SUM(F7:G7)</f>
        <v>40</v>
      </c>
      <c r="F7" s="240">
        <v>37</v>
      </c>
      <c r="G7" s="237">
        <v>3</v>
      </c>
      <c r="H7" s="238"/>
      <c r="I7" s="239"/>
    </row>
    <row r="8" spans="1:9" ht="18.75" x14ac:dyDescent="0.3">
      <c r="A8" s="229">
        <v>3</v>
      </c>
      <c r="B8" s="206" t="s">
        <v>490</v>
      </c>
      <c r="C8" s="305" t="s">
        <v>543</v>
      </c>
      <c r="D8" s="345">
        <v>5</v>
      </c>
      <c r="E8" s="235">
        <f t="shared" si="0"/>
        <v>116</v>
      </c>
      <c r="F8" s="241">
        <v>110</v>
      </c>
      <c r="G8" s="237">
        <v>6</v>
      </c>
      <c r="H8" s="238"/>
      <c r="I8" s="239"/>
    </row>
    <row r="9" spans="1:9" ht="18.75" x14ac:dyDescent="0.3">
      <c r="A9" s="229">
        <v>4</v>
      </c>
      <c r="B9" s="206" t="s">
        <v>485</v>
      </c>
      <c r="C9" s="305" t="s">
        <v>544</v>
      </c>
      <c r="D9" s="345">
        <v>6.4</v>
      </c>
      <c r="E9" s="235">
        <f t="shared" si="0"/>
        <v>76</v>
      </c>
      <c r="F9" s="236">
        <v>76</v>
      </c>
      <c r="G9" s="237">
        <v>0</v>
      </c>
      <c r="H9" s="238"/>
      <c r="I9" s="239"/>
    </row>
    <row r="10" spans="1:9" ht="18.75" x14ac:dyDescent="0.3">
      <c r="A10" s="229">
        <v>5</v>
      </c>
      <c r="B10" s="206" t="s">
        <v>488</v>
      </c>
      <c r="C10" s="305" t="s">
        <v>545</v>
      </c>
      <c r="D10" s="345">
        <v>5</v>
      </c>
      <c r="E10" s="235">
        <f t="shared" si="0"/>
        <v>36</v>
      </c>
      <c r="F10" s="236">
        <v>35</v>
      </c>
      <c r="G10" s="237">
        <v>1</v>
      </c>
      <c r="H10" s="238"/>
      <c r="I10" s="239"/>
    </row>
    <row r="11" spans="1:9" ht="18.75" x14ac:dyDescent="0.3">
      <c r="A11" s="229">
        <v>6</v>
      </c>
      <c r="B11" s="206" t="s">
        <v>487</v>
      </c>
      <c r="C11" s="305" t="s">
        <v>546</v>
      </c>
      <c r="D11" s="345">
        <v>2.48</v>
      </c>
      <c r="E11" s="235">
        <f t="shared" si="0"/>
        <v>39</v>
      </c>
      <c r="F11" s="228">
        <v>37</v>
      </c>
      <c r="G11" s="254">
        <v>2</v>
      </c>
      <c r="H11" s="238"/>
      <c r="I11" s="239"/>
    </row>
    <row r="12" spans="1:9" ht="18.75" x14ac:dyDescent="0.3">
      <c r="A12" s="229">
        <v>7</v>
      </c>
      <c r="B12" s="231" t="s">
        <v>491</v>
      </c>
      <c r="C12" s="305" t="s">
        <v>540</v>
      </c>
      <c r="D12" s="345">
        <v>3.76</v>
      </c>
      <c r="E12" s="235">
        <f t="shared" si="0"/>
        <v>64</v>
      </c>
      <c r="F12" s="242">
        <v>60</v>
      </c>
      <c r="G12" s="237">
        <v>4</v>
      </c>
      <c r="H12" s="243"/>
      <c r="I12" s="244"/>
    </row>
    <row r="13" spans="1:9" ht="18.75" x14ac:dyDescent="0.3">
      <c r="A13" s="229">
        <v>8</v>
      </c>
      <c r="B13" s="231" t="s">
        <v>492</v>
      </c>
      <c r="C13" s="305" t="s">
        <v>550</v>
      </c>
      <c r="D13" s="345">
        <v>30.53</v>
      </c>
      <c r="E13" s="235">
        <f t="shared" si="0"/>
        <v>44</v>
      </c>
      <c r="F13" s="241">
        <v>34</v>
      </c>
      <c r="G13" s="237">
        <v>10</v>
      </c>
      <c r="H13" s="243"/>
      <c r="I13" s="244"/>
    </row>
    <row r="14" spans="1:9" ht="18.75" x14ac:dyDescent="0.3">
      <c r="A14" s="229">
        <v>9</v>
      </c>
      <c r="B14" s="231" t="s">
        <v>493</v>
      </c>
      <c r="C14" s="305" t="s">
        <v>541</v>
      </c>
      <c r="D14" s="345">
        <v>3.27</v>
      </c>
      <c r="E14" s="235">
        <f t="shared" si="0"/>
        <v>34</v>
      </c>
      <c r="F14" s="236">
        <v>33</v>
      </c>
      <c r="G14" s="237">
        <v>1</v>
      </c>
      <c r="H14" s="243"/>
      <c r="I14" s="244"/>
    </row>
    <row r="15" spans="1:9" ht="18.75" x14ac:dyDescent="0.3">
      <c r="A15" s="229">
        <v>10</v>
      </c>
      <c r="B15" s="206" t="s">
        <v>494</v>
      </c>
      <c r="C15" s="305" t="s">
        <v>547</v>
      </c>
      <c r="D15" s="345">
        <v>2</v>
      </c>
      <c r="E15" s="235">
        <f t="shared" si="0"/>
        <v>20</v>
      </c>
      <c r="F15" s="230">
        <v>19</v>
      </c>
      <c r="G15" s="254">
        <v>1</v>
      </c>
      <c r="H15" s="238"/>
      <c r="I15" s="244"/>
    </row>
    <row r="16" spans="1:9" ht="18.75" x14ac:dyDescent="0.3">
      <c r="A16" s="229">
        <v>11</v>
      </c>
      <c r="B16" s="98" t="s">
        <v>495</v>
      </c>
      <c r="C16" s="305" t="s">
        <v>548</v>
      </c>
      <c r="D16" s="345">
        <v>2</v>
      </c>
      <c r="E16" s="235">
        <f t="shared" si="0"/>
        <v>16</v>
      </c>
      <c r="F16" s="230">
        <v>16</v>
      </c>
      <c r="G16" s="254">
        <v>0</v>
      </c>
      <c r="H16" s="204"/>
      <c r="I16" s="204"/>
    </row>
    <row r="17" spans="1:9" ht="18.75" x14ac:dyDescent="0.3">
      <c r="A17" s="245"/>
      <c r="B17" s="260" t="s">
        <v>25</v>
      </c>
      <c r="C17" s="260"/>
      <c r="D17" s="260"/>
      <c r="E17" s="255">
        <f>SUM(E6:E16)</f>
        <v>511</v>
      </c>
      <c r="F17" s="261">
        <f>SUM(F6:F16)</f>
        <v>483</v>
      </c>
      <c r="G17" s="255">
        <f>SUM(G6:G16)</f>
        <v>28</v>
      </c>
      <c r="H17" s="246"/>
      <c r="I17" s="246"/>
    </row>
  </sheetData>
  <mergeCells count="9">
    <mergeCell ref="A3:G3"/>
    <mergeCell ref="C4:C5"/>
    <mergeCell ref="D4:D5"/>
    <mergeCell ref="A2:G2"/>
    <mergeCell ref="A4:A5"/>
    <mergeCell ref="B4:B5"/>
    <mergeCell ref="E4:E5"/>
    <mergeCell ref="F4:F5"/>
    <mergeCell ref="G4:G5"/>
  </mergeCells>
  <printOptions horizontalCentered="1"/>
  <pageMargins left="0" right="0" top="0.75" bottom="0.75" header="0.3" footer="0.3"/>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1"/>
  <sheetViews>
    <sheetView topLeftCell="A13" workbookViewId="0">
      <selection activeCell="C19" sqref="C19"/>
    </sheetView>
  </sheetViews>
  <sheetFormatPr defaultColWidth="8.85546875" defaultRowHeight="15" x14ac:dyDescent="0.25"/>
  <cols>
    <col min="1" max="1" width="4.5703125" style="380" customWidth="1"/>
    <col min="2" max="2" width="13.42578125" style="380" bestFit="1" customWidth="1"/>
    <col min="3" max="3" width="14.42578125" style="380" bestFit="1" customWidth="1"/>
    <col min="4" max="4" width="15.85546875" style="380" bestFit="1" customWidth="1"/>
    <col min="5" max="5" width="16.42578125" style="383" bestFit="1" customWidth="1"/>
    <col min="6" max="6" width="16.42578125" style="380" customWidth="1"/>
    <col min="7" max="7" width="27" style="380" customWidth="1"/>
    <col min="8" max="8" width="8.85546875" style="380"/>
    <col min="9" max="9" width="11.7109375" style="380" customWidth="1"/>
    <col min="10" max="10" width="12.140625" style="380" bestFit="1" customWidth="1"/>
    <col min="11" max="13" width="8.85546875" style="380"/>
    <col min="14" max="14" width="11.140625" style="380" bestFit="1" customWidth="1"/>
    <col min="15" max="16384" width="8.85546875" style="380"/>
  </cols>
  <sheetData>
    <row r="1" spans="1:16" x14ac:dyDescent="0.25">
      <c r="A1" s="392" t="s">
        <v>562</v>
      </c>
    </row>
    <row r="2" spans="1:16" ht="18.75" x14ac:dyDescent="0.25">
      <c r="A2" s="529" t="s">
        <v>563</v>
      </c>
      <c r="B2" s="529"/>
      <c r="C2" s="529"/>
      <c r="D2" s="529"/>
      <c r="E2" s="529"/>
      <c r="F2" s="529"/>
      <c r="G2" s="529"/>
    </row>
    <row r="3" spans="1:16" ht="18.75" x14ac:dyDescent="0.25">
      <c r="A3" s="524"/>
      <c r="B3" s="524"/>
      <c r="C3" s="524"/>
      <c r="D3" s="524"/>
      <c r="E3" s="524"/>
      <c r="F3" s="524"/>
      <c r="G3" s="524"/>
    </row>
    <row r="4" spans="1:16" ht="62.25" customHeight="1" x14ac:dyDescent="0.25">
      <c r="A4" s="521" t="s">
        <v>445</v>
      </c>
      <c r="B4" s="521" t="s">
        <v>1</v>
      </c>
      <c r="C4" s="533" t="s">
        <v>476</v>
      </c>
      <c r="D4" s="535" t="s">
        <v>477</v>
      </c>
      <c r="E4" s="535" t="s">
        <v>474</v>
      </c>
      <c r="F4" s="539" t="s">
        <v>478</v>
      </c>
      <c r="G4" s="521" t="s">
        <v>474</v>
      </c>
    </row>
    <row r="5" spans="1:16" ht="62.25" customHeight="1" x14ac:dyDescent="0.25">
      <c r="A5" s="521"/>
      <c r="B5" s="521"/>
      <c r="C5" s="534"/>
      <c r="D5" s="536"/>
      <c r="E5" s="536"/>
      <c r="F5" s="521"/>
      <c r="G5" s="521"/>
    </row>
    <row r="6" spans="1:16" ht="50.1" customHeight="1" x14ac:dyDescent="0.25">
      <c r="A6" s="227">
        <v>1</v>
      </c>
      <c r="B6" s="206" t="s">
        <v>489</v>
      </c>
      <c r="C6" s="384">
        <f>SUM(D6,F6)</f>
        <v>805.87</v>
      </c>
      <c r="D6" s="384">
        <v>35</v>
      </c>
      <c r="E6" s="311" t="s">
        <v>503</v>
      </c>
      <c r="F6" s="384">
        <v>770.87</v>
      </c>
      <c r="G6" s="388" t="s">
        <v>552</v>
      </c>
      <c r="P6" s="380">
        <f>(F6)/C6*100</f>
        <v>95.656867733009037</v>
      </c>
    </row>
    <row r="7" spans="1:16" ht="50.1" customHeight="1" x14ac:dyDescent="0.25">
      <c r="A7" s="227">
        <v>2</v>
      </c>
      <c r="B7" s="206" t="s">
        <v>486</v>
      </c>
      <c r="C7" s="384">
        <f t="shared" ref="C7:C19" si="0">SUM(D7,F7)</f>
        <v>2283.5699999999997</v>
      </c>
      <c r="D7" s="384">
        <v>356.97</v>
      </c>
      <c r="E7" s="311" t="s">
        <v>504</v>
      </c>
      <c r="F7" s="384">
        <v>1926.5999999999997</v>
      </c>
      <c r="G7" s="388" t="s">
        <v>552</v>
      </c>
      <c r="I7" s="380" t="s">
        <v>558</v>
      </c>
      <c r="J7" s="389">
        <f>F10</f>
        <v>1316</v>
      </c>
      <c r="K7" s="380">
        <v>1</v>
      </c>
      <c r="M7" s="380" t="s">
        <v>574</v>
      </c>
      <c r="N7" s="389">
        <f>F7+F9</f>
        <v>5258.6799999999994</v>
      </c>
      <c r="P7" s="380">
        <f t="shared" ref="P7:P16" si="1">(F7)/C7*100</f>
        <v>84.367897633967857</v>
      </c>
    </row>
    <row r="8" spans="1:16" ht="50.1" customHeight="1" x14ac:dyDescent="0.25">
      <c r="A8" s="227">
        <v>3</v>
      </c>
      <c r="B8" s="206" t="s">
        <v>490</v>
      </c>
      <c r="C8" s="384">
        <f t="shared" si="0"/>
        <v>1827</v>
      </c>
      <c r="D8" s="384">
        <v>420</v>
      </c>
      <c r="E8" s="311" t="s">
        <v>504</v>
      </c>
      <c r="F8" s="384">
        <v>1407</v>
      </c>
      <c r="G8" s="388" t="s">
        <v>552</v>
      </c>
      <c r="I8" s="380" t="s">
        <v>559</v>
      </c>
      <c r="J8" s="389">
        <f>F6+F7+F8+F9+F11</f>
        <v>10873.55</v>
      </c>
      <c r="K8" s="380">
        <v>5</v>
      </c>
      <c r="N8" s="389">
        <f>C7+C9</f>
        <v>6318.03</v>
      </c>
      <c r="P8" s="380">
        <f t="shared" si="1"/>
        <v>77.011494252873561</v>
      </c>
    </row>
    <row r="9" spans="1:16" ht="50.1" customHeight="1" x14ac:dyDescent="0.25">
      <c r="A9" s="227">
        <v>4</v>
      </c>
      <c r="B9" s="206" t="s">
        <v>485</v>
      </c>
      <c r="C9" s="384">
        <f t="shared" si="0"/>
        <v>4034.46</v>
      </c>
      <c r="D9" s="384">
        <v>702.38</v>
      </c>
      <c r="E9" s="311" t="s">
        <v>504</v>
      </c>
      <c r="F9" s="384">
        <v>3332.08</v>
      </c>
      <c r="G9" s="388" t="s">
        <v>552</v>
      </c>
      <c r="I9" s="380" t="s">
        <v>560</v>
      </c>
      <c r="J9" s="389">
        <f>F12+F13+F14+F15</f>
        <v>3901.3850000000002</v>
      </c>
      <c r="K9" s="380">
        <v>4</v>
      </c>
      <c r="N9" s="380">
        <f>N7/N8</f>
        <v>0.8323290645976672</v>
      </c>
      <c r="P9" s="380">
        <f>(F9)/C9*100</f>
        <v>82.590482989049335</v>
      </c>
    </row>
    <row r="10" spans="1:16" ht="50.1" customHeight="1" x14ac:dyDescent="0.25">
      <c r="A10" s="227">
        <v>5</v>
      </c>
      <c r="B10" s="206" t="s">
        <v>488</v>
      </c>
      <c r="C10" s="384">
        <f>SUM(D10,F10)</f>
        <v>1481.16</v>
      </c>
      <c r="D10" s="384">
        <v>165.16</v>
      </c>
      <c r="E10" s="311" t="s">
        <v>504</v>
      </c>
      <c r="F10" s="384">
        <v>1316</v>
      </c>
      <c r="G10" s="388" t="s">
        <v>553</v>
      </c>
      <c r="I10" s="380" t="s">
        <v>561</v>
      </c>
      <c r="J10" s="390">
        <f>F16</f>
        <v>1321.1</v>
      </c>
      <c r="K10" s="380">
        <v>1</v>
      </c>
      <c r="P10" s="380">
        <f t="shared" si="1"/>
        <v>88.849280293823753</v>
      </c>
    </row>
    <row r="11" spans="1:16" ht="50.1" customHeight="1" x14ac:dyDescent="0.25">
      <c r="A11" s="227">
        <v>6</v>
      </c>
      <c r="B11" s="206" t="s">
        <v>487</v>
      </c>
      <c r="C11" s="384">
        <f t="shared" si="0"/>
        <v>3840</v>
      </c>
      <c r="D11" s="384">
        <v>403</v>
      </c>
      <c r="E11" s="311" t="s">
        <v>504</v>
      </c>
      <c r="F11" s="384">
        <v>3437</v>
      </c>
      <c r="G11" s="388" t="s">
        <v>552</v>
      </c>
      <c r="J11" s="389">
        <f>SUM(J7:J10)</f>
        <v>17412.035</v>
      </c>
      <c r="K11" s="391">
        <f>SUM(K7:K10)</f>
        <v>11</v>
      </c>
      <c r="P11" s="380">
        <f t="shared" si="1"/>
        <v>89.505208333333329</v>
      </c>
    </row>
    <row r="12" spans="1:16" ht="50.1" customHeight="1" x14ac:dyDescent="0.25">
      <c r="A12" s="227">
        <v>7</v>
      </c>
      <c r="B12" s="231" t="s">
        <v>491</v>
      </c>
      <c r="C12" s="384">
        <f t="shared" si="0"/>
        <v>1624.04</v>
      </c>
      <c r="D12" s="384">
        <v>183.595</v>
      </c>
      <c r="E12" s="311" t="s">
        <v>504</v>
      </c>
      <c r="F12" s="384">
        <v>1440.4449999999999</v>
      </c>
      <c r="G12" s="388" t="s">
        <v>554</v>
      </c>
      <c r="P12" s="380">
        <f t="shared" si="1"/>
        <v>88.695167606709191</v>
      </c>
    </row>
    <row r="13" spans="1:16" ht="50.1" customHeight="1" x14ac:dyDescent="0.25">
      <c r="A13" s="227">
        <v>8</v>
      </c>
      <c r="B13" s="231" t="s">
        <v>492</v>
      </c>
      <c r="C13" s="384">
        <f t="shared" si="0"/>
        <v>791.85</v>
      </c>
      <c r="D13" s="384">
        <v>23.21</v>
      </c>
      <c r="E13" s="311" t="s">
        <v>504</v>
      </c>
      <c r="F13" s="384">
        <v>768.64</v>
      </c>
      <c r="G13" s="388" t="s">
        <v>554</v>
      </c>
      <c r="J13" s="389">
        <f>F9/4300.48</f>
        <v>0.77481583451149649</v>
      </c>
      <c r="P13" s="380">
        <f t="shared" si="1"/>
        <v>97.068889309844025</v>
      </c>
    </row>
    <row r="14" spans="1:16" ht="50.1" customHeight="1" x14ac:dyDescent="0.25">
      <c r="A14" s="227">
        <v>9</v>
      </c>
      <c r="B14" s="231" t="s">
        <v>493</v>
      </c>
      <c r="C14" s="384">
        <f t="shared" si="0"/>
        <v>1513</v>
      </c>
      <c r="D14" s="384">
        <v>185</v>
      </c>
      <c r="E14" s="311" t="s">
        <v>504</v>
      </c>
      <c r="F14" s="384">
        <v>1328</v>
      </c>
      <c r="G14" s="388" t="s">
        <v>554</v>
      </c>
      <c r="P14" s="380">
        <f t="shared" si="1"/>
        <v>87.772637144745531</v>
      </c>
    </row>
    <row r="15" spans="1:16" ht="50.1" customHeight="1" x14ac:dyDescent="0.25">
      <c r="A15" s="227">
        <v>10</v>
      </c>
      <c r="B15" s="206" t="s">
        <v>494</v>
      </c>
      <c r="C15" s="384">
        <f t="shared" si="0"/>
        <v>529.1</v>
      </c>
      <c r="D15" s="384">
        <v>164.8</v>
      </c>
      <c r="E15" s="311" t="s">
        <v>504</v>
      </c>
      <c r="F15" s="385">
        <v>364.3</v>
      </c>
      <c r="G15" s="388" t="s">
        <v>554</v>
      </c>
      <c r="P15" s="380">
        <f t="shared" si="1"/>
        <v>68.852768852768847</v>
      </c>
    </row>
    <row r="16" spans="1:16" ht="50.1" customHeight="1" x14ac:dyDescent="0.25">
      <c r="A16" s="381">
        <v>11</v>
      </c>
      <c r="B16" s="316" t="s">
        <v>495</v>
      </c>
      <c r="C16" s="384">
        <f t="shared" si="0"/>
        <v>1873.9</v>
      </c>
      <c r="D16" s="384">
        <v>552.80000000000018</v>
      </c>
      <c r="E16" s="311" t="s">
        <v>504</v>
      </c>
      <c r="F16" s="384">
        <v>1321.1</v>
      </c>
      <c r="G16" s="388" t="s">
        <v>555</v>
      </c>
      <c r="P16" s="380">
        <f t="shared" si="1"/>
        <v>70.500026682320282</v>
      </c>
    </row>
    <row r="17" spans="1:7" s="382" customFormat="1" ht="28.5" customHeight="1" x14ac:dyDescent="0.25">
      <c r="A17" s="537" t="s">
        <v>538</v>
      </c>
      <c r="B17" s="538"/>
      <c r="C17" s="386">
        <f>SUM(C6:C16)</f>
        <v>20603.949999999997</v>
      </c>
      <c r="D17" s="378">
        <f t="shared" ref="D17:F17" si="2">SUM(D6:D16)</f>
        <v>3191.9150000000004</v>
      </c>
      <c r="E17" s="378"/>
      <c r="F17" s="386">
        <f t="shared" si="2"/>
        <v>17412.034999999996</v>
      </c>
      <c r="G17" s="379"/>
    </row>
    <row r="18" spans="1:7" ht="50.1" customHeight="1" x14ac:dyDescent="0.25">
      <c r="A18" s="381"/>
      <c r="B18" s="316" t="s">
        <v>496</v>
      </c>
      <c r="C18" s="384">
        <f t="shared" si="0"/>
        <v>25.2</v>
      </c>
      <c r="D18" s="384">
        <v>1.2</v>
      </c>
      <c r="E18" s="311"/>
      <c r="F18" s="384">
        <v>24</v>
      </c>
      <c r="G18" s="388" t="s">
        <v>553</v>
      </c>
    </row>
    <row r="19" spans="1:7" ht="50.1" customHeight="1" x14ac:dyDescent="0.25">
      <c r="A19" s="381"/>
      <c r="B19" s="316" t="s">
        <v>497</v>
      </c>
      <c r="C19" s="384">
        <f t="shared" si="0"/>
        <v>5314.19</v>
      </c>
      <c r="D19" s="384">
        <v>0</v>
      </c>
      <c r="E19" s="311"/>
      <c r="F19" s="384">
        <v>5314.19</v>
      </c>
      <c r="G19" s="388" t="s">
        <v>554</v>
      </c>
    </row>
    <row r="20" spans="1:7" s="382" customFormat="1" ht="28.5" customHeight="1" x14ac:dyDescent="0.25">
      <c r="A20" s="537"/>
      <c r="B20" s="538" t="s">
        <v>295</v>
      </c>
      <c r="C20" s="386">
        <f>SUM(C17:C19)</f>
        <v>25943.339999999997</v>
      </c>
      <c r="D20" s="378"/>
      <c r="E20" s="378"/>
      <c r="F20" s="386">
        <f>SUM(F17:F19)</f>
        <v>22750.224999999995</v>
      </c>
      <c r="G20" s="379"/>
    </row>
    <row r="21" spans="1:7" x14ac:dyDescent="0.25">
      <c r="E21" s="383">
        <f>26208.16-5314.19-24</f>
        <v>20869.97</v>
      </c>
    </row>
  </sheetData>
  <mergeCells count="11">
    <mergeCell ref="A20:B20"/>
    <mergeCell ref="A17:B17"/>
    <mergeCell ref="F4:F5"/>
    <mergeCell ref="G4:G5"/>
    <mergeCell ref="A3:G3"/>
    <mergeCell ref="A2:G2"/>
    <mergeCell ref="A4:A5"/>
    <mergeCell ref="B4:B5"/>
    <mergeCell ref="C4:C5"/>
    <mergeCell ref="D4:D5"/>
    <mergeCell ref="E4:E5"/>
  </mergeCells>
  <printOptions horizontalCentered="1"/>
  <pageMargins left="0" right="0" top="0.75" bottom="0"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0"/>
  <sheetViews>
    <sheetView topLeftCell="A2" workbookViewId="0">
      <selection activeCell="D20" sqref="D20"/>
    </sheetView>
  </sheetViews>
  <sheetFormatPr defaultColWidth="9.140625" defaultRowHeight="15.75" x14ac:dyDescent="0.25"/>
  <cols>
    <col min="1" max="1" width="5.140625" style="26" bestFit="1" customWidth="1"/>
    <col min="2" max="2" width="20.85546875" style="26" customWidth="1"/>
    <col min="3" max="3" width="15.28515625" style="26" customWidth="1"/>
    <col min="4" max="4" width="22.85546875" style="26" customWidth="1"/>
    <col min="5" max="5" width="17.140625" style="27" customWidth="1"/>
    <col min="6" max="6" width="14.140625" style="26" customWidth="1"/>
    <col min="7" max="16384" width="9.140625" style="26"/>
  </cols>
  <sheetData>
    <row r="1" spans="1:9" x14ac:dyDescent="0.25">
      <c r="A1" s="542" t="s">
        <v>557</v>
      </c>
      <c r="B1" s="542"/>
    </row>
    <row r="2" spans="1:9" x14ac:dyDescent="0.25">
      <c r="A2" s="543" t="s">
        <v>556</v>
      </c>
      <c r="B2" s="543"/>
      <c r="C2" s="543"/>
      <c r="D2" s="543"/>
      <c r="E2" s="543"/>
      <c r="F2" s="543"/>
    </row>
    <row r="4" spans="1:9" ht="27.75" customHeight="1" x14ac:dyDescent="0.25">
      <c r="A4" s="544" t="s">
        <v>0</v>
      </c>
      <c r="B4" s="544" t="s">
        <v>1</v>
      </c>
      <c r="C4" s="513" t="s">
        <v>108</v>
      </c>
      <c r="D4" s="513" t="s">
        <v>109</v>
      </c>
      <c r="E4" s="545" t="s">
        <v>110</v>
      </c>
      <c r="F4" s="513" t="s">
        <v>44</v>
      </c>
    </row>
    <row r="5" spans="1:9" ht="24" customHeight="1" x14ac:dyDescent="0.25">
      <c r="A5" s="544"/>
      <c r="B5" s="544"/>
      <c r="C5" s="544"/>
      <c r="D5" s="513"/>
      <c r="E5" s="545"/>
      <c r="F5" s="513"/>
    </row>
    <row r="6" spans="1:9" ht="20.100000000000001" customHeight="1" x14ac:dyDescent="0.25">
      <c r="A6" s="294">
        <v>1</v>
      </c>
      <c r="B6" s="206" t="s">
        <v>489</v>
      </c>
      <c r="C6" s="213">
        <v>1159</v>
      </c>
      <c r="D6" s="151">
        <v>668</v>
      </c>
      <c r="E6" s="202">
        <f>D6/C6*100</f>
        <v>57.635893011216567</v>
      </c>
      <c r="F6" s="293"/>
      <c r="I6" s="28"/>
    </row>
    <row r="7" spans="1:9" ht="20.100000000000001" customHeight="1" x14ac:dyDescent="0.25">
      <c r="A7" s="294">
        <v>2</v>
      </c>
      <c r="B7" s="206" t="s">
        <v>486</v>
      </c>
      <c r="C7" s="213">
        <v>3139</v>
      </c>
      <c r="D7" s="102">
        <v>2853</v>
      </c>
      <c r="E7" s="202">
        <f t="shared" ref="E7:E20" si="0">D7/C7*100</f>
        <v>90.888818094934692</v>
      </c>
      <c r="F7" s="293"/>
    </row>
    <row r="8" spans="1:9" ht="20.100000000000001" customHeight="1" x14ac:dyDescent="0.25">
      <c r="A8" s="294">
        <v>3</v>
      </c>
      <c r="B8" s="206" t="s">
        <v>490</v>
      </c>
      <c r="C8" s="213">
        <v>3778</v>
      </c>
      <c r="D8" s="102">
        <v>2919</v>
      </c>
      <c r="E8" s="202">
        <f t="shared" si="0"/>
        <v>77.263102170460556</v>
      </c>
      <c r="F8" s="293"/>
    </row>
    <row r="9" spans="1:9" ht="20.100000000000001" customHeight="1" x14ac:dyDescent="0.25">
      <c r="A9" s="294">
        <v>4</v>
      </c>
      <c r="B9" s="206" t="s">
        <v>485</v>
      </c>
      <c r="C9" s="213">
        <v>3598</v>
      </c>
      <c r="D9" s="102">
        <v>2825</v>
      </c>
      <c r="E9" s="202">
        <f t="shared" si="0"/>
        <v>78.515842134519175</v>
      </c>
      <c r="F9" s="293"/>
    </row>
    <row r="10" spans="1:9" ht="20.100000000000001" customHeight="1" x14ac:dyDescent="0.25">
      <c r="A10" s="294">
        <v>5</v>
      </c>
      <c r="B10" s="206" t="s">
        <v>488</v>
      </c>
      <c r="C10" s="213">
        <v>2798</v>
      </c>
      <c r="D10" s="102">
        <v>2486</v>
      </c>
      <c r="E10" s="202">
        <f t="shared" si="0"/>
        <v>88.84917798427449</v>
      </c>
      <c r="F10" s="293"/>
    </row>
    <row r="11" spans="1:9" ht="20.100000000000001" customHeight="1" x14ac:dyDescent="0.25">
      <c r="A11" s="294">
        <v>6</v>
      </c>
      <c r="B11" s="206" t="s">
        <v>487</v>
      </c>
      <c r="C11" s="213">
        <v>5059</v>
      </c>
      <c r="D11" s="102">
        <v>4308</v>
      </c>
      <c r="E11" s="202">
        <f t="shared" si="0"/>
        <v>85.155169005732361</v>
      </c>
      <c r="F11" s="293"/>
    </row>
    <row r="12" spans="1:9" ht="20.100000000000001" customHeight="1" x14ac:dyDescent="0.25">
      <c r="A12" s="294">
        <v>7</v>
      </c>
      <c r="B12" s="231" t="s">
        <v>491</v>
      </c>
      <c r="C12" s="213">
        <v>2254</v>
      </c>
      <c r="D12" s="151">
        <v>1248</v>
      </c>
      <c r="E12" s="202">
        <f t="shared" si="0"/>
        <v>55.368234250221825</v>
      </c>
      <c r="F12" s="293"/>
    </row>
    <row r="13" spans="1:9" ht="20.100000000000001" customHeight="1" x14ac:dyDescent="0.25">
      <c r="A13" s="294">
        <v>8</v>
      </c>
      <c r="B13" s="231" t="s">
        <v>492</v>
      </c>
      <c r="C13" s="213">
        <v>2334</v>
      </c>
      <c r="D13" s="293">
        <v>1785</v>
      </c>
      <c r="E13" s="202">
        <f t="shared" si="0"/>
        <v>76.47814910025707</v>
      </c>
      <c r="F13" s="293"/>
    </row>
    <row r="14" spans="1:9" ht="20.100000000000001" customHeight="1" x14ac:dyDescent="0.25">
      <c r="A14" s="294">
        <v>9</v>
      </c>
      <c r="B14" s="231" t="s">
        <v>493</v>
      </c>
      <c r="C14" s="213">
        <v>2597</v>
      </c>
      <c r="D14" s="102">
        <v>2080</v>
      </c>
      <c r="E14" s="202">
        <f t="shared" si="0"/>
        <v>80.092414324220258</v>
      </c>
      <c r="F14" s="293"/>
    </row>
    <row r="15" spans="1:9" ht="19.5" customHeight="1" x14ac:dyDescent="0.25">
      <c r="A15" s="294">
        <v>10</v>
      </c>
      <c r="B15" s="206" t="s">
        <v>494</v>
      </c>
      <c r="C15" s="213">
        <v>1395</v>
      </c>
      <c r="D15" s="102">
        <v>343</v>
      </c>
      <c r="E15" s="202">
        <f t="shared" si="0"/>
        <v>24.587813620071685</v>
      </c>
      <c r="F15" s="293"/>
    </row>
    <row r="16" spans="1:9" ht="20.100000000000001" customHeight="1" x14ac:dyDescent="0.3">
      <c r="A16" s="294">
        <v>11</v>
      </c>
      <c r="B16" s="98" t="s">
        <v>495</v>
      </c>
      <c r="C16" s="213">
        <v>1595</v>
      </c>
      <c r="D16" s="102">
        <v>1124</v>
      </c>
      <c r="E16" s="202">
        <f t="shared" si="0"/>
        <v>70.470219435736681</v>
      </c>
      <c r="F16" s="293"/>
    </row>
    <row r="17" spans="1:6" s="387" customFormat="1" ht="20.100000000000001" customHeight="1" x14ac:dyDescent="0.25">
      <c r="A17" s="540" t="s">
        <v>538</v>
      </c>
      <c r="B17" s="541"/>
      <c r="C17" s="52">
        <f>SUM(C6:C16)</f>
        <v>29706</v>
      </c>
      <c r="D17" s="52">
        <f>SUM(D6:D16)</f>
        <v>22639</v>
      </c>
      <c r="E17" s="375">
        <f t="shared" si="0"/>
        <v>76.210193226957514</v>
      </c>
      <c r="F17" s="374"/>
    </row>
    <row r="18" spans="1:6" ht="19.5" customHeight="1" x14ac:dyDescent="0.25">
      <c r="A18" s="294">
        <v>12</v>
      </c>
      <c r="B18" s="206" t="s">
        <v>496</v>
      </c>
      <c r="C18" s="213">
        <v>2437</v>
      </c>
      <c r="D18" s="102">
        <v>2024</v>
      </c>
      <c r="E18" s="202">
        <f t="shared" si="0"/>
        <v>83.05293393516618</v>
      </c>
      <c r="F18" s="311"/>
    </row>
    <row r="19" spans="1:6" ht="19.5" customHeight="1" x14ac:dyDescent="0.25">
      <c r="A19" s="294">
        <v>13</v>
      </c>
      <c r="B19" s="206" t="s">
        <v>497</v>
      </c>
      <c r="C19" s="213">
        <v>6103</v>
      </c>
      <c r="D19" s="102">
        <v>6103</v>
      </c>
      <c r="E19" s="202">
        <f t="shared" si="0"/>
        <v>100</v>
      </c>
      <c r="F19" s="311"/>
    </row>
    <row r="20" spans="1:6" s="387" customFormat="1" ht="20.100000000000001" customHeight="1" x14ac:dyDescent="0.25">
      <c r="A20" s="540"/>
      <c r="B20" s="541" t="s">
        <v>295</v>
      </c>
      <c r="C20" s="52">
        <f>SUM(C17:C19)</f>
        <v>38246</v>
      </c>
      <c r="D20" s="52">
        <f>SUM(D17:D19)</f>
        <v>30766</v>
      </c>
      <c r="E20" s="377">
        <f t="shared" si="0"/>
        <v>80.442399205145634</v>
      </c>
      <c r="F20" s="376"/>
    </row>
  </sheetData>
  <mergeCells count="10">
    <mergeCell ref="A17:B17"/>
    <mergeCell ref="A20:B20"/>
    <mergeCell ref="A1:B1"/>
    <mergeCell ref="A2:F2"/>
    <mergeCell ref="A4:A5"/>
    <mergeCell ref="B4:B5"/>
    <mergeCell ref="C4:C5"/>
    <mergeCell ref="D4:D5"/>
    <mergeCell ref="E4:E5"/>
    <mergeCell ref="F4:F5"/>
  </mergeCells>
  <printOptions horizontalCentered="1"/>
  <pageMargins left="0" right="0" top="0.75" bottom="0.25" header="0.31496062992126" footer="0.31496062992126"/>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0"/>
  <sheetViews>
    <sheetView workbookViewId="0">
      <selection activeCell="E10" sqref="E10"/>
    </sheetView>
  </sheetViews>
  <sheetFormatPr defaultColWidth="8.85546875" defaultRowHeight="15" x14ac:dyDescent="0.25"/>
  <cols>
    <col min="1" max="1" width="13.85546875" style="49" customWidth="1"/>
    <col min="2" max="2" width="13.85546875" style="49" bestFit="1" customWidth="1"/>
    <col min="3" max="3" width="27.28515625" style="49" bestFit="1" customWidth="1"/>
    <col min="4" max="4" width="12.28515625" style="49" bestFit="1" customWidth="1"/>
    <col min="5" max="5" width="28" style="49" customWidth="1"/>
    <col min="6" max="6" width="19.140625" style="49" customWidth="1"/>
    <col min="7" max="7" width="1.85546875" style="49" customWidth="1"/>
    <col min="8" max="8" width="3" style="49" customWidth="1"/>
    <col min="9" max="16384" width="8.85546875" style="49"/>
  </cols>
  <sheetData>
    <row r="1" spans="1:8" x14ac:dyDescent="0.25">
      <c r="A1" s="370" t="s">
        <v>565</v>
      </c>
    </row>
    <row r="2" spans="1:8" ht="37.15" customHeight="1" x14ac:dyDescent="0.25">
      <c r="A2" s="529" t="s">
        <v>564</v>
      </c>
      <c r="B2" s="529"/>
      <c r="C2" s="529"/>
      <c r="D2" s="529"/>
      <c r="E2" s="292"/>
      <c r="F2" s="292"/>
      <c r="G2" s="292"/>
      <c r="H2" s="292"/>
    </row>
    <row r="3" spans="1:8" ht="39.6" customHeight="1" x14ac:dyDescent="0.25">
      <c r="A3" s="524"/>
      <c r="B3" s="524"/>
      <c r="C3" s="524"/>
      <c r="D3" s="287"/>
      <c r="E3" s="287"/>
      <c r="F3" s="287"/>
      <c r="G3" s="287"/>
      <c r="H3" s="287"/>
    </row>
    <row r="4" spans="1:8" ht="37.5" x14ac:dyDescent="0.25">
      <c r="A4" s="247" t="s">
        <v>0</v>
      </c>
      <c r="B4" s="247" t="s">
        <v>11</v>
      </c>
      <c r="C4" s="247" t="s">
        <v>473</v>
      </c>
      <c r="D4" s="247" t="s">
        <v>506</v>
      </c>
    </row>
    <row r="5" spans="1:8" ht="24.95" customHeight="1" x14ac:dyDescent="0.25">
      <c r="A5" s="248">
        <v>1</v>
      </c>
      <c r="B5" s="206" t="s">
        <v>489</v>
      </c>
      <c r="C5" s="248">
        <v>95</v>
      </c>
      <c r="D5" s="248">
        <v>10</v>
      </c>
    </row>
    <row r="6" spans="1:8" ht="24.95" customHeight="1" x14ac:dyDescent="0.25">
      <c r="A6" s="248">
        <v>2</v>
      </c>
      <c r="B6" s="206" t="s">
        <v>486</v>
      </c>
      <c r="C6" s="248">
        <v>107</v>
      </c>
      <c r="D6" s="248">
        <v>10</v>
      </c>
    </row>
    <row r="7" spans="1:8" ht="24.95" customHeight="1" x14ac:dyDescent="0.25">
      <c r="A7" s="248">
        <v>3</v>
      </c>
      <c r="B7" s="206" t="s">
        <v>490</v>
      </c>
      <c r="C7" s="248">
        <v>90</v>
      </c>
      <c r="D7" s="248">
        <v>16</v>
      </c>
    </row>
    <row r="8" spans="1:8" ht="24.95" customHeight="1" x14ac:dyDescent="0.25">
      <c r="A8" s="248">
        <v>4</v>
      </c>
      <c r="B8" s="206" t="s">
        <v>485</v>
      </c>
      <c r="C8" s="248">
        <v>120</v>
      </c>
      <c r="D8" s="248">
        <v>9</v>
      </c>
    </row>
    <row r="9" spans="1:8" ht="24.95" customHeight="1" x14ac:dyDescent="0.25">
      <c r="A9" s="248">
        <v>5</v>
      </c>
      <c r="B9" s="206" t="s">
        <v>488</v>
      </c>
      <c r="C9" s="248">
        <v>30</v>
      </c>
      <c r="D9" s="248">
        <v>8</v>
      </c>
    </row>
    <row r="10" spans="1:8" ht="24.95" customHeight="1" x14ac:dyDescent="0.25">
      <c r="A10" s="248">
        <v>6</v>
      </c>
      <c r="B10" s="206" t="s">
        <v>487</v>
      </c>
      <c r="C10" s="248">
        <v>100</v>
      </c>
      <c r="D10" s="248">
        <v>12</v>
      </c>
    </row>
    <row r="11" spans="1:8" ht="24.95" customHeight="1" x14ac:dyDescent="0.25">
      <c r="A11" s="248">
        <v>7</v>
      </c>
      <c r="B11" s="231" t="s">
        <v>491</v>
      </c>
      <c r="C11" s="248">
        <v>30</v>
      </c>
      <c r="D11" s="248">
        <v>12</v>
      </c>
    </row>
    <row r="12" spans="1:8" ht="24.95" customHeight="1" x14ac:dyDescent="0.25">
      <c r="A12" s="248">
        <v>8</v>
      </c>
      <c r="B12" s="231" t="s">
        <v>492</v>
      </c>
      <c r="C12" s="248">
        <v>65</v>
      </c>
      <c r="D12" s="248">
        <v>12</v>
      </c>
    </row>
    <row r="13" spans="1:8" ht="24.95" customHeight="1" x14ac:dyDescent="0.25">
      <c r="A13" s="248">
        <v>9</v>
      </c>
      <c r="B13" s="231" t="s">
        <v>493</v>
      </c>
      <c r="C13" s="248">
        <v>30</v>
      </c>
      <c r="D13" s="248">
        <v>8</v>
      </c>
    </row>
    <row r="14" spans="1:8" ht="24.95" customHeight="1" x14ac:dyDescent="0.25">
      <c r="A14" s="248">
        <v>10</v>
      </c>
      <c r="B14" s="206" t="s">
        <v>494</v>
      </c>
      <c r="C14" s="248">
        <v>20</v>
      </c>
      <c r="D14" s="248">
        <v>6</v>
      </c>
    </row>
    <row r="15" spans="1:8" ht="24.95" customHeight="1" x14ac:dyDescent="0.3">
      <c r="A15" s="248">
        <v>11</v>
      </c>
      <c r="B15" s="98" t="s">
        <v>495</v>
      </c>
      <c r="C15" s="248">
        <v>0</v>
      </c>
      <c r="D15" s="248">
        <v>0</v>
      </c>
    </row>
    <row r="16" spans="1:8" ht="20.100000000000001" customHeight="1" x14ac:dyDescent="0.25">
      <c r="A16" s="546" t="s">
        <v>538</v>
      </c>
      <c r="B16" s="547"/>
      <c r="C16" s="247">
        <f>SUM(C5:C15)</f>
        <v>687</v>
      </c>
      <c r="D16" s="247">
        <f>SUM(D5:D15)</f>
        <v>103</v>
      </c>
    </row>
    <row r="17" spans="1:4" ht="24.95" customHeight="1" x14ac:dyDescent="0.3">
      <c r="A17" s="248">
        <v>12</v>
      </c>
      <c r="B17" s="98" t="s">
        <v>496</v>
      </c>
      <c r="C17" s="248">
        <v>0</v>
      </c>
      <c r="D17" s="248">
        <v>0</v>
      </c>
    </row>
    <row r="18" spans="1:4" ht="24.95" customHeight="1" x14ac:dyDescent="0.3">
      <c r="A18" s="248">
        <v>13</v>
      </c>
      <c r="B18" s="98" t="s">
        <v>497</v>
      </c>
      <c r="C18" s="248">
        <v>0</v>
      </c>
      <c r="D18" s="248">
        <v>0</v>
      </c>
    </row>
    <row r="19" spans="1:4" ht="18.75" x14ac:dyDescent="0.25">
      <c r="A19" s="248"/>
      <c r="B19" s="247" t="s">
        <v>472</v>
      </c>
      <c r="C19" s="247">
        <f>SUM(C16:C18)</f>
        <v>687</v>
      </c>
      <c r="D19" s="247">
        <f>SUM(D5:D18)</f>
        <v>206</v>
      </c>
    </row>
    <row r="20" spans="1:4" x14ac:dyDescent="0.25">
      <c r="A20" s="249"/>
      <c r="B20" s="249"/>
      <c r="C20" s="249"/>
    </row>
  </sheetData>
  <mergeCells count="3">
    <mergeCell ref="A3:C3"/>
    <mergeCell ref="A2:D2"/>
    <mergeCell ref="A16:B16"/>
  </mergeCells>
  <printOptions horizontalCentered="1"/>
  <pageMargins left="0" right="0" top="0.75" bottom="0.2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16"/>
  <sheetViews>
    <sheetView zoomScaleNormal="100" zoomScalePageLayoutView="70" workbookViewId="0">
      <selection activeCell="E23" sqref="E23"/>
    </sheetView>
  </sheetViews>
  <sheetFormatPr defaultColWidth="9.140625" defaultRowHeight="15.75" x14ac:dyDescent="0.25"/>
  <cols>
    <col min="1" max="1" width="5.140625" style="22" bestFit="1" customWidth="1"/>
    <col min="2" max="2" width="16.5703125" style="22" customWidth="1"/>
    <col min="3" max="3" width="14" style="22" customWidth="1"/>
    <col min="4" max="4" width="16" style="22" customWidth="1"/>
    <col min="5" max="5" width="15.42578125" style="22" customWidth="1"/>
    <col min="6" max="6" width="19.5703125" style="22" customWidth="1"/>
    <col min="7" max="7" width="20.85546875" style="22" customWidth="1"/>
    <col min="8" max="8" width="20.42578125" style="451" customWidth="1"/>
    <col min="9" max="9" width="11.7109375" style="22" hidden="1" customWidth="1"/>
    <col min="10" max="16384" width="9.140625" style="22"/>
  </cols>
  <sheetData>
    <row r="1" spans="1:12" x14ac:dyDescent="0.25">
      <c r="A1" s="514" t="s">
        <v>479</v>
      </c>
      <c r="B1" s="514"/>
      <c r="C1" s="514"/>
    </row>
    <row r="2" spans="1:12" ht="20.25" customHeight="1" x14ac:dyDescent="0.25">
      <c r="A2" s="515" t="s">
        <v>566</v>
      </c>
      <c r="B2" s="515"/>
      <c r="C2" s="515"/>
      <c r="D2" s="515"/>
      <c r="E2" s="515"/>
      <c r="F2" s="515"/>
      <c r="G2" s="515"/>
      <c r="H2" s="515"/>
      <c r="I2" s="515"/>
    </row>
    <row r="4" spans="1:12" ht="63" x14ac:dyDescent="0.25">
      <c r="A4" s="449" t="s">
        <v>0</v>
      </c>
      <c r="B4" s="449" t="s">
        <v>1</v>
      </c>
      <c r="C4" s="448" t="s">
        <v>111</v>
      </c>
      <c r="D4" s="448" t="s">
        <v>40</v>
      </c>
      <c r="E4" s="448" t="s">
        <v>41</v>
      </c>
      <c r="F4" s="448" t="s">
        <v>42</v>
      </c>
      <c r="G4" s="448" t="s">
        <v>43</v>
      </c>
      <c r="H4" s="450" t="s">
        <v>720</v>
      </c>
      <c r="I4" s="449" t="s">
        <v>44</v>
      </c>
    </row>
    <row r="5" spans="1:12" ht="20.100000000000001" customHeight="1" x14ac:dyDescent="0.25">
      <c r="A5" s="294">
        <v>1</v>
      </c>
      <c r="B5" s="313" t="s">
        <v>489</v>
      </c>
      <c r="C5" s="213">
        <v>1159</v>
      </c>
      <c r="D5" s="213">
        <v>1025</v>
      </c>
      <c r="E5" s="213">
        <v>1025</v>
      </c>
      <c r="F5" s="213">
        <v>1025</v>
      </c>
      <c r="G5" s="213">
        <f>MIN(D5,E5,F5)</f>
        <v>1025</v>
      </c>
      <c r="H5" s="345">
        <f>G5/C5*100</f>
        <v>88.438308886971527</v>
      </c>
      <c r="I5" s="452"/>
    </row>
    <row r="6" spans="1:12" ht="20.100000000000001" customHeight="1" x14ac:dyDescent="0.25">
      <c r="A6" s="294">
        <v>2</v>
      </c>
      <c r="B6" s="313" t="s">
        <v>486</v>
      </c>
      <c r="C6" s="213">
        <v>3139</v>
      </c>
      <c r="D6" s="213">
        <v>3139</v>
      </c>
      <c r="E6" s="213">
        <v>3139</v>
      </c>
      <c r="F6" s="213">
        <v>3139</v>
      </c>
      <c r="G6" s="213">
        <f t="shared" ref="G6:G15" si="0">MIN(D6,E6,F6)</f>
        <v>3139</v>
      </c>
      <c r="H6" s="345">
        <f t="shared" ref="H6:H16" si="1">G6/C6*100</f>
        <v>100</v>
      </c>
      <c r="I6" s="453"/>
      <c r="L6" s="454"/>
    </row>
    <row r="7" spans="1:12" ht="20.100000000000001" customHeight="1" x14ac:dyDescent="0.25">
      <c r="A7" s="294">
        <v>3</v>
      </c>
      <c r="B7" s="313" t="s">
        <v>490</v>
      </c>
      <c r="C7" s="213">
        <v>3778</v>
      </c>
      <c r="D7" s="213">
        <v>3659</v>
      </c>
      <c r="E7" s="213">
        <v>3659</v>
      </c>
      <c r="F7" s="213">
        <v>3659</v>
      </c>
      <c r="G7" s="213">
        <f t="shared" si="0"/>
        <v>3659</v>
      </c>
      <c r="H7" s="345">
        <f t="shared" si="1"/>
        <v>96.850185283218636</v>
      </c>
      <c r="I7" s="453"/>
    </row>
    <row r="8" spans="1:12" ht="20.100000000000001" customHeight="1" x14ac:dyDescent="0.25">
      <c r="A8" s="294">
        <v>4</v>
      </c>
      <c r="B8" s="313" t="s">
        <v>485</v>
      </c>
      <c r="C8" s="213">
        <v>3598</v>
      </c>
      <c r="D8" s="213">
        <v>3492</v>
      </c>
      <c r="E8" s="213">
        <v>3492</v>
      </c>
      <c r="F8" s="213">
        <v>3492</v>
      </c>
      <c r="G8" s="213">
        <f t="shared" si="0"/>
        <v>3492</v>
      </c>
      <c r="H8" s="345">
        <f t="shared" si="1"/>
        <v>97.053918843802109</v>
      </c>
      <c r="I8" s="453"/>
    </row>
    <row r="9" spans="1:12" ht="20.100000000000001" customHeight="1" x14ac:dyDescent="0.25">
      <c r="A9" s="294">
        <v>5</v>
      </c>
      <c r="B9" s="313" t="s">
        <v>488</v>
      </c>
      <c r="C9" s="213">
        <v>2798</v>
      </c>
      <c r="D9" s="213">
        <v>2732</v>
      </c>
      <c r="E9" s="213">
        <v>2732</v>
      </c>
      <c r="F9" s="213">
        <v>2732</v>
      </c>
      <c r="G9" s="213">
        <f t="shared" si="0"/>
        <v>2732</v>
      </c>
      <c r="H9" s="345">
        <f t="shared" si="1"/>
        <v>97.641172265904217</v>
      </c>
      <c r="I9" s="453"/>
    </row>
    <row r="10" spans="1:12" ht="20.100000000000001" customHeight="1" x14ac:dyDescent="0.25">
      <c r="A10" s="294">
        <v>6</v>
      </c>
      <c r="B10" s="313" t="s">
        <v>487</v>
      </c>
      <c r="C10" s="213">
        <v>5059</v>
      </c>
      <c r="D10" s="213">
        <v>4980</v>
      </c>
      <c r="E10" s="213">
        <v>4980</v>
      </c>
      <c r="F10" s="213">
        <v>4980</v>
      </c>
      <c r="G10" s="213">
        <f t="shared" si="0"/>
        <v>4980</v>
      </c>
      <c r="H10" s="345">
        <f t="shared" si="1"/>
        <v>98.438426566515119</v>
      </c>
      <c r="I10" s="453"/>
    </row>
    <row r="11" spans="1:12" ht="20.100000000000001" customHeight="1" x14ac:dyDescent="0.25">
      <c r="A11" s="294">
        <v>7</v>
      </c>
      <c r="B11" s="313" t="s">
        <v>491</v>
      </c>
      <c r="C11" s="213">
        <v>2254</v>
      </c>
      <c r="D11" s="213">
        <v>2254</v>
      </c>
      <c r="E11" s="213">
        <v>2254</v>
      </c>
      <c r="F11" s="213">
        <v>2254</v>
      </c>
      <c r="G11" s="213">
        <f t="shared" si="0"/>
        <v>2254</v>
      </c>
      <c r="H11" s="345">
        <f t="shared" si="1"/>
        <v>100</v>
      </c>
      <c r="I11" s="453"/>
    </row>
    <row r="12" spans="1:12" ht="20.100000000000001" customHeight="1" x14ac:dyDescent="0.25">
      <c r="A12" s="294">
        <v>8</v>
      </c>
      <c r="B12" s="314" t="s">
        <v>492</v>
      </c>
      <c r="C12" s="213">
        <v>2334</v>
      </c>
      <c r="D12" s="213">
        <v>2334</v>
      </c>
      <c r="E12" s="213">
        <v>2334</v>
      </c>
      <c r="F12" s="213">
        <v>2334</v>
      </c>
      <c r="G12" s="213">
        <f t="shared" si="0"/>
        <v>2334</v>
      </c>
      <c r="H12" s="345">
        <f t="shared" si="1"/>
        <v>100</v>
      </c>
      <c r="I12" s="453"/>
    </row>
    <row r="13" spans="1:12" ht="20.100000000000001" customHeight="1" x14ac:dyDescent="0.25">
      <c r="A13" s="294">
        <v>9</v>
      </c>
      <c r="B13" s="314" t="s">
        <v>493</v>
      </c>
      <c r="C13" s="213">
        <v>2597</v>
      </c>
      <c r="D13" s="213">
        <v>2541</v>
      </c>
      <c r="E13" s="213">
        <v>2541</v>
      </c>
      <c r="F13" s="213">
        <v>2541</v>
      </c>
      <c r="G13" s="213">
        <f t="shared" si="0"/>
        <v>2541</v>
      </c>
      <c r="H13" s="345">
        <f t="shared" si="1"/>
        <v>97.843665768194072</v>
      </c>
      <c r="I13" s="453"/>
    </row>
    <row r="14" spans="1:12" ht="20.100000000000001" customHeight="1" x14ac:dyDescent="0.25">
      <c r="A14" s="294">
        <v>10</v>
      </c>
      <c r="B14" s="314" t="s">
        <v>494</v>
      </c>
      <c r="C14" s="213">
        <v>1395</v>
      </c>
      <c r="D14" s="102">
        <v>1228</v>
      </c>
      <c r="E14" s="102">
        <v>1228</v>
      </c>
      <c r="F14" s="102">
        <v>1228</v>
      </c>
      <c r="G14" s="213">
        <f t="shared" si="0"/>
        <v>1228</v>
      </c>
      <c r="H14" s="345">
        <f t="shared" si="1"/>
        <v>88.028673835125446</v>
      </c>
      <c r="I14" s="453"/>
    </row>
    <row r="15" spans="1:12" ht="20.100000000000001" customHeight="1" x14ac:dyDescent="0.25">
      <c r="A15" s="294">
        <v>11</v>
      </c>
      <c r="B15" s="314" t="s">
        <v>495</v>
      </c>
      <c r="C15" s="213">
        <v>1595</v>
      </c>
      <c r="D15" s="213">
        <v>1522</v>
      </c>
      <c r="E15" s="213">
        <v>1522</v>
      </c>
      <c r="F15" s="213">
        <v>1522</v>
      </c>
      <c r="G15" s="213">
        <f t="shared" si="0"/>
        <v>1522</v>
      </c>
      <c r="H15" s="345">
        <f t="shared" si="1"/>
        <v>95.423197492163013</v>
      </c>
      <c r="I15" s="453"/>
    </row>
    <row r="16" spans="1:12" ht="20.100000000000001" customHeight="1" x14ac:dyDescent="0.25">
      <c r="A16" s="544" t="s">
        <v>25</v>
      </c>
      <c r="B16" s="544"/>
      <c r="C16" s="52">
        <f>SUM(C5:C15)</f>
        <v>29706</v>
      </c>
      <c r="D16" s="52">
        <f>SUM(D5:D15)</f>
        <v>28906</v>
      </c>
      <c r="E16" s="52">
        <f>SUM(E5:E15)</f>
        <v>28906</v>
      </c>
      <c r="F16" s="52">
        <f>SUM(F5:F15)</f>
        <v>28906</v>
      </c>
      <c r="G16" s="52">
        <f>SUM(G5:G15)</f>
        <v>28906</v>
      </c>
      <c r="H16" s="346">
        <f t="shared" si="1"/>
        <v>97.306941358648075</v>
      </c>
      <c r="I16" s="53"/>
    </row>
  </sheetData>
  <mergeCells count="3">
    <mergeCell ref="A1:C1"/>
    <mergeCell ref="A2:I2"/>
    <mergeCell ref="A16:B16"/>
  </mergeCells>
  <printOptions horizontalCentered="1"/>
  <pageMargins left="0.70866141732283505" right="0.511811023622047" top="0.55118110236220497" bottom="0.55118110236220497" header="0.31496062992126" footer="0.31496062992126"/>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26"/>
  <sheetViews>
    <sheetView zoomScale="70" zoomScaleNormal="70" workbookViewId="0">
      <selection activeCell="L5" sqref="L5:L15"/>
    </sheetView>
  </sheetViews>
  <sheetFormatPr defaultColWidth="9.140625" defaultRowHeight="15.75" x14ac:dyDescent="0.25"/>
  <cols>
    <col min="1" max="1" width="8.28515625" style="22" customWidth="1"/>
    <col min="2" max="2" width="21.42578125" style="22" customWidth="1"/>
    <col min="3" max="3" width="14.42578125" style="22" bestFit="1" customWidth="1"/>
    <col min="4" max="4" width="26.85546875" style="22" customWidth="1"/>
    <col min="5" max="5" width="28" style="22" customWidth="1"/>
    <col min="6" max="6" width="12.7109375" style="22" customWidth="1"/>
    <col min="7" max="7" width="19" style="22" customWidth="1"/>
    <col min="8" max="8" width="17.7109375" style="22" customWidth="1"/>
    <col min="9" max="9" width="9.140625" style="22" customWidth="1"/>
    <col min="10" max="11" width="9.140625" style="22"/>
    <col min="12" max="12" width="14.42578125" style="22" customWidth="1"/>
    <col min="13" max="16384" width="9.140625" style="22"/>
  </cols>
  <sheetData>
    <row r="1" spans="1:12" x14ac:dyDescent="0.25">
      <c r="A1" s="514" t="s">
        <v>455</v>
      </c>
      <c r="B1" s="514"/>
    </row>
    <row r="2" spans="1:12" x14ac:dyDescent="0.25">
      <c r="A2" s="515" t="s">
        <v>571</v>
      </c>
      <c r="B2" s="515"/>
      <c r="C2" s="515"/>
      <c r="D2" s="515"/>
      <c r="E2" s="515"/>
      <c r="F2" s="515"/>
      <c r="G2" s="515"/>
      <c r="H2" s="515"/>
    </row>
    <row r="3" spans="1:12" ht="12" customHeight="1" x14ac:dyDescent="0.25"/>
    <row r="4" spans="1:12" ht="83.45" customHeight="1" x14ac:dyDescent="0.25">
      <c r="A4" s="251" t="s">
        <v>0</v>
      </c>
      <c r="B4" s="251" t="s">
        <v>1</v>
      </c>
      <c r="C4" s="299" t="s">
        <v>481</v>
      </c>
      <c r="D4" s="299" t="s">
        <v>480</v>
      </c>
      <c r="E4" s="299" t="s">
        <v>482</v>
      </c>
      <c r="F4" s="301" t="s">
        <v>32</v>
      </c>
      <c r="G4" s="301" t="s">
        <v>33</v>
      </c>
      <c r="H4" s="301" t="s">
        <v>34</v>
      </c>
      <c r="I4" s="24"/>
    </row>
    <row r="5" spans="1:12" ht="20.100000000000001" customHeight="1" x14ac:dyDescent="0.3">
      <c r="A5" s="211">
        <v>1</v>
      </c>
      <c r="B5" s="313" t="s">
        <v>489</v>
      </c>
      <c r="C5" s="211">
        <v>366</v>
      </c>
      <c r="D5" s="211">
        <v>343</v>
      </c>
      <c r="E5" s="345">
        <f>D5/C5*100</f>
        <v>93.715846994535525</v>
      </c>
      <c r="F5" s="298"/>
      <c r="G5" s="298"/>
      <c r="H5" s="76"/>
      <c r="L5" s="432"/>
    </row>
    <row r="6" spans="1:12" ht="20.100000000000001" customHeight="1" x14ac:dyDescent="0.3">
      <c r="A6" s="211">
        <v>2</v>
      </c>
      <c r="B6" s="313" t="s">
        <v>486</v>
      </c>
      <c r="C6" s="211">
        <v>267</v>
      </c>
      <c r="D6" s="211">
        <v>250</v>
      </c>
      <c r="E6" s="345">
        <f t="shared" ref="E6:E15" si="0">D6/C6*100</f>
        <v>93.63295880149812</v>
      </c>
      <c r="F6" s="298"/>
      <c r="G6" s="298"/>
      <c r="H6" s="76"/>
      <c r="L6" s="432"/>
    </row>
    <row r="7" spans="1:12" ht="20.100000000000001" customHeight="1" x14ac:dyDescent="0.3">
      <c r="A7" s="211">
        <v>3</v>
      </c>
      <c r="B7" s="313" t="s">
        <v>490</v>
      </c>
      <c r="C7" s="211">
        <v>124</v>
      </c>
      <c r="D7" s="211">
        <v>113</v>
      </c>
      <c r="E7" s="345">
        <f t="shared" si="0"/>
        <v>91.129032258064512</v>
      </c>
      <c r="F7" s="298"/>
      <c r="G7" s="298"/>
      <c r="H7" s="76"/>
      <c r="L7" s="432"/>
    </row>
    <row r="8" spans="1:12" ht="20.100000000000001" customHeight="1" x14ac:dyDescent="0.25">
      <c r="A8" s="211">
        <v>4</v>
      </c>
      <c r="B8" s="313" t="s">
        <v>485</v>
      </c>
      <c r="C8" s="211">
        <v>135</v>
      </c>
      <c r="D8" s="211">
        <v>135</v>
      </c>
      <c r="E8" s="345">
        <f t="shared" si="0"/>
        <v>100</v>
      </c>
      <c r="F8" s="298"/>
      <c r="G8" s="298"/>
      <c r="H8" s="212"/>
      <c r="L8" s="432"/>
    </row>
    <row r="9" spans="1:12" ht="20.100000000000001" customHeight="1" x14ac:dyDescent="0.25">
      <c r="A9" s="211">
        <v>5</v>
      </c>
      <c r="B9" s="313" t="s">
        <v>488</v>
      </c>
      <c r="C9" s="211">
        <v>138</v>
      </c>
      <c r="D9" s="211">
        <v>138</v>
      </c>
      <c r="E9" s="345">
        <f t="shared" si="0"/>
        <v>100</v>
      </c>
      <c r="F9" s="298"/>
      <c r="G9" s="298"/>
      <c r="H9" s="212"/>
      <c r="L9" s="432"/>
    </row>
    <row r="10" spans="1:12" ht="20.100000000000001" customHeight="1" x14ac:dyDescent="0.25">
      <c r="A10" s="211">
        <v>6</v>
      </c>
      <c r="B10" s="313" t="s">
        <v>487</v>
      </c>
      <c r="C10" s="211">
        <v>171</v>
      </c>
      <c r="D10" s="211">
        <v>163</v>
      </c>
      <c r="E10" s="345">
        <f t="shared" si="0"/>
        <v>95.32163742690058</v>
      </c>
      <c r="F10" s="298"/>
      <c r="G10" s="298"/>
      <c r="H10" s="212"/>
      <c r="L10" s="432"/>
    </row>
    <row r="11" spans="1:12" ht="20.100000000000001" customHeight="1" x14ac:dyDescent="0.25">
      <c r="A11" s="211">
        <v>7</v>
      </c>
      <c r="B11" s="313" t="s">
        <v>491</v>
      </c>
      <c r="C11" s="211">
        <v>54</v>
      </c>
      <c r="D11" s="211">
        <v>54</v>
      </c>
      <c r="E11" s="345">
        <f t="shared" si="0"/>
        <v>100</v>
      </c>
      <c r="F11" s="298"/>
      <c r="G11" s="298"/>
      <c r="H11" s="212"/>
      <c r="L11" s="432"/>
    </row>
    <row r="12" spans="1:12" ht="20.100000000000001" customHeight="1" x14ac:dyDescent="0.25">
      <c r="A12" s="211">
        <v>8</v>
      </c>
      <c r="B12" s="314" t="s">
        <v>492</v>
      </c>
      <c r="C12" s="211">
        <v>47</v>
      </c>
      <c r="D12" s="211">
        <v>47</v>
      </c>
      <c r="E12" s="345">
        <f t="shared" si="0"/>
        <v>100</v>
      </c>
      <c r="F12" s="298"/>
      <c r="G12" s="298"/>
      <c r="H12" s="212"/>
      <c r="L12" s="432"/>
    </row>
    <row r="13" spans="1:12" ht="20.100000000000001" customHeight="1" x14ac:dyDescent="0.25">
      <c r="A13" s="211">
        <v>9</v>
      </c>
      <c r="B13" s="314" t="s">
        <v>493</v>
      </c>
      <c r="C13" s="211">
        <v>68</v>
      </c>
      <c r="D13" s="211">
        <v>65</v>
      </c>
      <c r="E13" s="345">
        <f t="shared" si="0"/>
        <v>95.588235294117652</v>
      </c>
      <c r="F13" s="298"/>
      <c r="G13" s="298"/>
      <c r="H13" s="212"/>
      <c r="L13" s="432"/>
    </row>
    <row r="14" spans="1:12" ht="20.100000000000001" customHeight="1" x14ac:dyDescent="0.25">
      <c r="A14" s="211">
        <v>10</v>
      </c>
      <c r="B14" s="314" t="s">
        <v>494</v>
      </c>
      <c r="C14" s="211">
        <v>63</v>
      </c>
      <c r="D14" s="211">
        <v>54</v>
      </c>
      <c r="E14" s="345">
        <f t="shared" si="0"/>
        <v>85.714285714285708</v>
      </c>
      <c r="F14" s="298"/>
      <c r="G14" s="298"/>
      <c r="H14" s="212"/>
      <c r="L14" s="432"/>
    </row>
    <row r="15" spans="1:12" ht="20.100000000000001" customHeight="1" x14ac:dyDescent="0.3">
      <c r="A15" s="211">
        <v>11</v>
      </c>
      <c r="B15" s="314" t="s">
        <v>495</v>
      </c>
      <c r="C15" s="211">
        <v>62</v>
      </c>
      <c r="D15" s="211">
        <v>57</v>
      </c>
      <c r="E15" s="345">
        <f t="shared" si="0"/>
        <v>91.935483870967744</v>
      </c>
      <c r="F15" s="298"/>
      <c r="G15" s="298"/>
      <c r="H15" s="76"/>
      <c r="L15" s="432"/>
    </row>
    <row r="16" spans="1:12" ht="23.25" customHeight="1" x14ac:dyDescent="0.25">
      <c r="A16" s="513" t="s">
        <v>25</v>
      </c>
      <c r="B16" s="513"/>
      <c r="C16" s="251">
        <f>SUM(C5:C15)</f>
        <v>1495</v>
      </c>
      <c r="D16" s="251">
        <f>SUM(D5:D15)</f>
        <v>1419</v>
      </c>
      <c r="E16" s="346">
        <f>D16/C16*100</f>
        <v>94.916387959866228</v>
      </c>
      <c r="F16" s="299">
        <f>SUM(F5:F15)</f>
        <v>0</v>
      </c>
      <c r="G16" s="299">
        <f>SUM(G5:G15)</f>
        <v>0</v>
      </c>
      <c r="H16" s="347">
        <v>100</v>
      </c>
    </row>
    <row r="26" spans="5:20" x14ac:dyDescent="0.25">
      <c r="E26" s="263"/>
      <c r="F26" s="263"/>
      <c r="G26" s="263"/>
      <c r="H26" s="263"/>
      <c r="I26" s="263"/>
      <c r="J26" s="263"/>
      <c r="K26" s="263"/>
      <c r="L26" s="263"/>
      <c r="M26" s="263"/>
      <c r="N26" s="263"/>
      <c r="O26" s="263"/>
      <c r="P26" s="263"/>
      <c r="Q26" s="263"/>
      <c r="R26" s="263"/>
      <c r="S26" s="263"/>
      <c r="T26" s="263"/>
    </row>
  </sheetData>
  <mergeCells count="3">
    <mergeCell ref="A16:B16"/>
    <mergeCell ref="A1:B1"/>
    <mergeCell ref="A2:H2"/>
  </mergeCells>
  <printOptions horizontalCentered="1"/>
  <pageMargins left="0" right="0" top="0.55118110236220497" bottom="0.55118110236220497" header="0.31496062992126" footer="0.31496062992126"/>
  <pageSetup paperSize="9"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20"/>
  <sheetViews>
    <sheetView topLeftCell="A7" zoomScaleNormal="100" workbookViewId="0">
      <selection activeCell="N30" sqref="N30"/>
    </sheetView>
  </sheetViews>
  <sheetFormatPr defaultColWidth="9.140625" defaultRowHeight="15.75" x14ac:dyDescent="0.25"/>
  <cols>
    <col min="1" max="1" width="6.85546875" style="61" customWidth="1"/>
    <col min="2" max="2" width="14.5703125" style="11" customWidth="1"/>
    <col min="3" max="3" width="9.42578125" style="11" customWidth="1"/>
    <col min="4" max="7" width="18.7109375" style="11" customWidth="1"/>
    <col min="8" max="10" width="9.7109375" style="11" customWidth="1"/>
    <col min="11" max="16384" width="9.140625" style="11"/>
  </cols>
  <sheetData>
    <row r="1" spans="1:10" s="8" customFormat="1" x14ac:dyDescent="0.25">
      <c r="A1" s="300" t="s">
        <v>568</v>
      </c>
    </row>
    <row r="2" spans="1:10" s="8" customFormat="1" ht="19.5" customHeight="1" x14ac:dyDescent="0.25">
      <c r="A2" s="551" t="s">
        <v>567</v>
      </c>
      <c r="B2" s="551"/>
      <c r="C2" s="551"/>
      <c r="D2" s="551"/>
      <c r="E2" s="551"/>
      <c r="F2" s="551"/>
      <c r="G2" s="551"/>
      <c r="H2" s="551"/>
      <c r="I2" s="551"/>
      <c r="J2" s="551"/>
    </row>
    <row r="3" spans="1:10" ht="14.25" customHeight="1" x14ac:dyDescent="0.25"/>
    <row r="4" spans="1:10" s="29" customFormat="1" ht="25.5" customHeight="1" x14ac:dyDescent="0.25">
      <c r="A4" s="550" t="s">
        <v>0</v>
      </c>
      <c r="B4" s="550" t="s">
        <v>1</v>
      </c>
      <c r="C4" s="554" t="s">
        <v>55</v>
      </c>
      <c r="D4" s="550" t="s">
        <v>45</v>
      </c>
      <c r="E4" s="550"/>
      <c r="F4" s="550" t="s">
        <v>46</v>
      </c>
      <c r="G4" s="550"/>
      <c r="H4" s="550" t="s">
        <v>47</v>
      </c>
      <c r="I4" s="550"/>
      <c r="J4" s="550"/>
    </row>
    <row r="5" spans="1:10" s="29" customFormat="1" ht="120" customHeight="1" x14ac:dyDescent="0.25">
      <c r="A5" s="550"/>
      <c r="B5" s="550"/>
      <c r="C5" s="550"/>
      <c r="D5" s="15" t="s">
        <v>48</v>
      </c>
      <c r="E5" s="15" t="s">
        <v>49</v>
      </c>
      <c r="F5" s="360" t="s">
        <v>50</v>
      </c>
      <c r="G5" s="360" t="s">
        <v>51</v>
      </c>
      <c r="H5" s="15" t="s">
        <v>52</v>
      </c>
      <c r="I5" s="15" t="s">
        <v>53</v>
      </c>
      <c r="J5" s="15" t="s">
        <v>54</v>
      </c>
    </row>
    <row r="6" spans="1:10" ht="20.100000000000001" customHeight="1" x14ac:dyDescent="0.25">
      <c r="A6" s="362">
        <v>1</v>
      </c>
      <c r="B6" s="409" t="s">
        <v>489</v>
      </c>
      <c r="C6" s="399">
        <f>SUM(D6:J6)</f>
        <v>332</v>
      </c>
      <c r="D6" s="400">
        <v>292</v>
      </c>
      <c r="E6" s="400">
        <v>0</v>
      </c>
      <c r="F6" s="400">
        <v>11</v>
      </c>
      <c r="G6" s="401">
        <v>0</v>
      </c>
      <c r="H6" s="402">
        <v>2</v>
      </c>
      <c r="I6" s="402">
        <v>27</v>
      </c>
      <c r="J6" s="403">
        <v>0</v>
      </c>
    </row>
    <row r="7" spans="1:10" ht="20.100000000000001" customHeight="1" x14ac:dyDescent="0.25">
      <c r="A7" s="362">
        <v>2</v>
      </c>
      <c r="B7" s="409" t="s">
        <v>486</v>
      </c>
      <c r="C7" s="399">
        <f t="shared" ref="C7:C19" si="0">SUM(D7:J7)</f>
        <v>614</v>
      </c>
      <c r="D7" s="400">
        <v>517</v>
      </c>
      <c r="E7" s="400">
        <v>0</v>
      </c>
      <c r="F7" s="400">
        <v>32</v>
      </c>
      <c r="G7" s="401">
        <v>0</v>
      </c>
      <c r="H7" s="402">
        <v>5</v>
      </c>
      <c r="I7" s="402">
        <v>60</v>
      </c>
      <c r="J7" s="403">
        <v>0</v>
      </c>
    </row>
    <row r="8" spans="1:10" ht="20.100000000000001" customHeight="1" x14ac:dyDescent="0.25">
      <c r="A8" s="362">
        <v>3</v>
      </c>
      <c r="B8" s="409" t="s">
        <v>490</v>
      </c>
      <c r="C8" s="399">
        <f t="shared" si="0"/>
        <v>292</v>
      </c>
      <c r="D8" s="400">
        <v>211</v>
      </c>
      <c r="E8" s="400">
        <v>0</v>
      </c>
      <c r="F8" s="400">
        <v>15</v>
      </c>
      <c r="G8" s="401">
        <v>0</v>
      </c>
      <c r="H8" s="402">
        <v>5</v>
      </c>
      <c r="I8" s="402">
        <v>58</v>
      </c>
      <c r="J8" s="403">
        <v>3</v>
      </c>
    </row>
    <row r="9" spans="1:10" ht="20.100000000000001" customHeight="1" x14ac:dyDescent="0.25">
      <c r="A9" s="362">
        <v>4</v>
      </c>
      <c r="B9" s="409" t="s">
        <v>485</v>
      </c>
      <c r="C9" s="399">
        <f t="shared" si="0"/>
        <v>283</v>
      </c>
      <c r="D9" s="400">
        <v>177</v>
      </c>
      <c r="E9" s="400">
        <v>2</v>
      </c>
      <c r="F9" s="400">
        <v>14</v>
      </c>
      <c r="G9" s="401">
        <v>0</v>
      </c>
      <c r="H9" s="402">
        <v>7</v>
      </c>
      <c r="I9" s="402">
        <v>80</v>
      </c>
      <c r="J9" s="403">
        <v>3</v>
      </c>
    </row>
    <row r="10" spans="1:10" ht="20.100000000000001" customHeight="1" x14ac:dyDescent="0.3">
      <c r="A10" s="362">
        <v>5</v>
      </c>
      <c r="B10" s="409" t="s">
        <v>488</v>
      </c>
      <c r="C10" s="399">
        <f t="shared" si="0"/>
        <v>185</v>
      </c>
      <c r="D10" s="404">
        <v>143</v>
      </c>
      <c r="E10" s="400">
        <v>1</v>
      </c>
      <c r="F10" s="404">
        <v>14</v>
      </c>
      <c r="G10" s="401">
        <v>0</v>
      </c>
      <c r="H10" s="402">
        <v>3</v>
      </c>
      <c r="I10" s="402">
        <v>24</v>
      </c>
      <c r="J10" s="403">
        <v>0</v>
      </c>
    </row>
    <row r="11" spans="1:10" ht="20.100000000000001" customHeight="1" x14ac:dyDescent="0.25">
      <c r="A11" s="362">
        <v>6</v>
      </c>
      <c r="B11" s="409" t="s">
        <v>487</v>
      </c>
      <c r="C11" s="399">
        <f t="shared" si="0"/>
        <v>534</v>
      </c>
      <c r="D11" s="400">
        <v>417</v>
      </c>
      <c r="E11" s="400">
        <v>4</v>
      </c>
      <c r="F11" s="400">
        <v>46</v>
      </c>
      <c r="G11" s="401">
        <v>0</v>
      </c>
      <c r="H11" s="402">
        <v>11</v>
      </c>
      <c r="I11" s="402">
        <v>52</v>
      </c>
      <c r="J11" s="403">
        <v>4</v>
      </c>
    </row>
    <row r="12" spans="1:10" ht="20.100000000000001" customHeight="1" x14ac:dyDescent="0.25">
      <c r="A12" s="362">
        <v>7</v>
      </c>
      <c r="B12" s="409" t="s">
        <v>491</v>
      </c>
      <c r="C12" s="399">
        <f t="shared" si="0"/>
        <v>268</v>
      </c>
      <c r="D12" s="400">
        <v>221</v>
      </c>
      <c r="E12" s="400">
        <v>0</v>
      </c>
      <c r="F12" s="400">
        <v>12</v>
      </c>
      <c r="G12" s="401">
        <v>0</v>
      </c>
      <c r="H12" s="402">
        <v>2</v>
      </c>
      <c r="I12" s="402">
        <v>33</v>
      </c>
      <c r="J12" s="403">
        <v>0</v>
      </c>
    </row>
    <row r="13" spans="1:10" ht="20.100000000000001" customHeight="1" x14ac:dyDescent="0.25">
      <c r="A13" s="362">
        <v>8</v>
      </c>
      <c r="B13" s="410" t="s">
        <v>492</v>
      </c>
      <c r="C13" s="399">
        <f t="shared" si="0"/>
        <v>149</v>
      </c>
      <c r="D13" s="400">
        <v>118</v>
      </c>
      <c r="E13" s="400">
        <v>0</v>
      </c>
      <c r="F13" s="400">
        <v>7</v>
      </c>
      <c r="G13" s="401">
        <v>0</v>
      </c>
      <c r="H13" s="402">
        <v>1</v>
      </c>
      <c r="I13" s="402">
        <v>21</v>
      </c>
      <c r="J13" s="403">
        <v>2</v>
      </c>
    </row>
    <row r="14" spans="1:10" ht="20.100000000000001" customHeight="1" x14ac:dyDescent="0.25">
      <c r="A14" s="362">
        <v>9</v>
      </c>
      <c r="B14" s="410" t="s">
        <v>493</v>
      </c>
      <c r="C14" s="399">
        <f t="shared" si="0"/>
        <v>157</v>
      </c>
      <c r="D14" s="400">
        <v>106</v>
      </c>
      <c r="E14" s="400">
        <v>0</v>
      </c>
      <c r="F14" s="400">
        <v>15</v>
      </c>
      <c r="G14" s="401">
        <v>0</v>
      </c>
      <c r="H14" s="402">
        <v>7</v>
      </c>
      <c r="I14" s="402">
        <v>26</v>
      </c>
      <c r="J14" s="403">
        <v>3</v>
      </c>
    </row>
    <row r="15" spans="1:10" ht="20.100000000000001" customHeight="1" x14ac:dyDescent="0.25">
      <c r="A15" s="362">
        <v>10</v>
      </c>
      <c r="B15" s="410" t="s">
        <v>494</v>
      </c>
      <c r="C15" s="399">
        <f t="shared" si="0"/>
        <v>85</v>
      </c>
      <c r="D15" s="400">
        <v>31</v>
      </c>
      <c r="E15" s="400">
        <v>0</v>
      </c>
      <c r="F15" s="400">
        <v>18</v>
      </c>
      <c r="G15" s="401">
        <v>0</v>
      </c>
      <c r="H15" s="402">
        <v>7</v>
      </c>
      <c r="I15" s="402">
        <v>27</v>
      </c>
      <c r="J15" s="403">
        <v>2</v>
      </c>
    </row>
    <row r="16" spans="1:10" ht="20.100000000000001" customHeight="1" x14ac:dyDescent="0.3">
      <c r="A16" s="362">
        <v>11</v>
      </c>
      <c r="B16" s="410" t="s">
        <v>495</v>
      </c>
      <c r="C16" s="399">
        <f t="shared" si="0"/>
        <v>424</v>
      </c>
      <c r="D16" s="404">
        <v>359</v>
      </c>
      <c r="E16" s="400">
        <v>4</v>
      </c>
      <c r="F16" s="400">
        <v>11</v>
      </c>
      <c r="G16" s="401">
        <v>0</v>
      </c>
      <c r="H16" s="402">
        <v>1</v>
      </c>
      <c r="I16" s="402">
        <v>44</v>
      </c>
      <c r="J16" s="403">
        <v>5</v>
      </c>
    </row>
    <row r="17" spans="1:11" s="398" customFormat="1" ht="20.100000000000001" customHeight="1" x14ac:dyDescent="0.25">
      <c r="A17" s="552" t="s">
        <v>538</v>
      </c>
      <c r="B17" s="553"/>
      <c r="C17" s="405">
        <f t="shared" ref="C17:J17" si="1">SUM(C6:C16)</f>
        <v>3323</v>
      </c>
      <c r="D17" s="405">
        <f t="shared" si="1"/>
        <v>2592</v>
      </c>
      <c r="E17" s="405">
        <f t="shared" si="1"/>
        <v>11</v>
      </c>
      <c r="F17" s="406">
        <f t="shared" si="1"/>
        <v>195</v>
      </c>
      <c r="G17" s="406">
        <f t="shared" si="1"/>
        <v>0</v>
      </c>
      <c r="H17" s="405">
        <f t="shared" si="1"/>
        <v>51</v>
      </c>
      <c r="I17" s="405">
        <f t="shared" si="1"/>
        <v>452</v>
      </c>
      <c r="J17" s="405">
        <f t="shared" si="1"/>
        <v>22</v>
      </c>
      <c r="K17" s="397"/>
    </row>
    <row r="18" spans="1:11" ht="20.100000000000001" customHeight="1" x14ac:dyDescent="0.25">
      <c r="A18" s="362">
        <v>12</v>
      </c>
      <c r="B18" s="410" t="s">
        <v>496</v>
      </c>
      <c r="C18" s="399">
        <f t="shared" si="0"/>
        <v>154</v>
      </c>
      <c r="D18" s="400">
        <v>87</v>
      </c>
      <c r="E18" s="400">
        <v>1</v>
      </c>
      <c r="F18" s="400">
        <v>13</v>
      </c>
      <c r="G18" s="401">
        <v>0</v>
      </c>
      <c r="H18" s="402">
        <v>3</v>
      </c>
      <c r="I18" s="402">
        <v>48</v>
      </c>
      <c r="J18" s="403">
        <v>2</v>
      </c>
    </row>
    <row r="19" spans="1:11" ht="20.100000000000001" customHeight="1" x14ac:dyDescent="0.25">
      <c r="A19" s="362">
        <v>13</v>
      </c>
      <c r="B19" s="410" t="s">
        <v>497</v>
      </c>
      <c r="C19" s="399">
        <f t="shared" si="0"/>
        <v>631</v>
      </c>
      <c r="D19" s="400">
        <v>264</v>
      </c>
      <c r="E19" s="400">
        <v>1</v>
      </c>
      <c r="F19" s="400">
        <v>173</v>
      </c>
      <c r="G19" s="401">
        <v>1</v>
      </c>
      <c r="H19" s="402">
        <v>80</v>
      </c>
      <c r="I19" s="402">
        <v>107</v>
      </c>
      <c r="J19" s="403">
        <v>5</v>
      </c>
    </row>
    <row r="20" spans="1:11" s="29" customFormat="1" ht="20.100000000000001" customHeight="1" x14ac:dyDescent="0.25">
      <c r="A20" s="548" t="s">
        <v>295</v>
      </c>
      <c r="B20" s="549"/>
      <c r="C20" s="407">
        <f>SUM(C17:C19)</f>
        <v>4108</v>
      </c>
      <c r="D20" s="407">
        <f t="shared" ref="D20:J20" si="2">SUM(D17:D19)</f>
        <v>2943</v>
      </c>
      <c r="E20" s="407">
        <f t="shared" si="2"/>
        <v>13</v>
      </c>
      <c r="F20" s="408">
        <f t="shared" si="2"/>
        <v>381</v>
      </c>
      <c r="G20" s="408">
        <f t="shared" si="2"/>
        <v>1</v>
      </c>
      <c r="H20" s="407">
        <f t="shared" si="2"/>
        <v>134</v>
      </c>
      <c r="I20" s="407">
        <f t="shared" si="2"/>
        <v>607</v>
      </c>
      <c r="J20" s="407">
        <f t="shared" si="2"/>
        <v>29</v>
      </c>
      <c r="K20" s="11"/>
    </row>
  </sheetData>
  <mergeCells count="9">
    <mergeCell ref="A20:B20"/>
    <mergeCell ref="F4:G4"/>
    <mergeCell ref="A2:J2"/>
    <mergeCell ref="H4:J4"/>
    <mergeCell ref="A17:B17"/>
    <mergeCell ref="A4:A5"/>
    <mergeCell ref="B4:B5"/>
    <mergeCell ref="C4:C5"/>
    <mergeCell ref="D4:E4"/>
  </mergeCells>
  <printOptions horizontalCentered="1"/>
  <pageMargins left="0.25" right="0.25" top="0.55118110236220497" bottom="0.25" header="0.31496062992126" footer="0.31496062992126"/>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114"/>
  <sheetViews>
    <sheetView tabSelected="1" zoomScale="70" zoomScaleNormal="70" workbookViewId="0">
      <pane xSplit="5" ySplit="7" topLeftCell="F17" activePane="bottomRight" state="frozen"/>
      <selection pane="topRight" activeCell="F1" sqref="F1"/>
      <selection pane="bottomLeft" activeCell="A8" sqref="A8"/>
      <selection pane="bottomRight" activeCell="G27" sqref="G27"/>
    </sheetView>
  </sheetViews>
  <sheetFormatPr defaultRowHeight="12.75" x14ac:dyDescent="0.25"/>
  <cols>
    <col min="1" max="1" width="4" style="79" customWidth="1"/>
    <col min="2" max="2" width="9" style="79" customWidth="1"/>
    <col min="3" max="3" width="16.28515625" style="79" customWidth="1"/>
    <col min="4" max="4" width="16.140625" style="165" customWidth="1"/>
    <col min="5" max="5" width="15.140625" style="165" bestFit="1" customWidth="1"/>
    <col min="6" max="8" width="15.28515625" style="165" customWidth="1"/>
    <col min="9" max="9" width="16.42578125" style="165" customWidth="1"/>
    <col min="10" max="11" width="15.28515625" style="165" customWidth="1"/>
    <col min="12" max="12" width="14.85546875" style="165" customWidth="1"/>
    <col min="13" max="14" width="15.28515625" style="165" customWidth="1"/>
    <col min="15" max="16" width="14.28515625" style="165" customWidth="1"/>
    <col min="17" max="17" width="11.5703125" style="165" bestFit="1" customWidth="1"/>
    <col min="18" max="246" width="9.140625" style="165"/>
    <col min="247" max="247" width="6.85546875" style="165" customWidth="1"/>
    <col min="248" max="248" width="15.7109375" style="165" customWidth="1"/>
    <col min="249" max="249" width="30.5703125" style="165" customWidth="1"/>
    <col min="250" max="250" width="33" style="165" customWidth="1"/>
    <col min="251" max="251" width="14.5703125" style="165" customWidth="1"/>
    <col min="252" max="266" width="20.42578125" style="165" customWidth="1"/>
    <col min="267" max="502" width="9.140625" style="165"/>
    <col min="503" max="503" width="6.85546875" style="165" customWidth="1"/>
    <col min="504" max="504" width="15.7109375" style="165" customWidth="1"/>
    <col min="505" max="505" width="30.5703125" style="165" customWidth="1"/>
    <col min="506" max="506" width="33" style="165" customWidth="1"/>
    <col min="507" max="507" width="14.5703125" style="165" customWidth="1"/>
    <col min="508" max="522" width="20.42578125" style="165" customWidth="1"/>
    <col min="523" max="758" width="9.140625" style="165"/>
    <col min="759" max="759" width="6.85546875" style="165" customWidth="1"/>
    <col min="760" max="760" width="15.7109375" style="165" customWidth="1"/>
    <col min="761" max="761" width="30.5703125" style="165" customWidth="1"/>
    <col min="762" max="762" width="33" style="165" customWidth="1"/>
    <col min="763" max="763" width="14.5703125" style="165" customWidth="1"/>
    <col min="764" max="778" width="20.42578125" style="165" customWidth="1"/>
    <col min="779" max="1014" width="9.140625" style="165"/>
    <col min="1015" max="1015" width="6.85546875" style="165" customWidth="1"/>
    <col min="1016" max="1016" width="15.7109375" style="165" customWidth="1"/>
    <col min="1017" max="1017" width="30.5703125" style="165" customWidth="1"/>
    <col min="1018" max="1018" width="33" style="165" customWidth="1"/>
    <col min="1019" max="1019" width="14.5703125" style="165" customWidth="1"/>
    <col min="1020" max="1034" width="20.42578125" style="165" customWidth="1"/>
    <col min="1035" max="1270" width="9.140625" style="165"/>
    <col min="1271" max="1271" width="6.85546875" style="165" customWidth="1"/>
    <col min="1272" max="1272" width="15.7109375" style="165" customWidth="1"/>
    <col min="1273" max="1273" width="30.5703125" style="165" customWidth="1"/>
    <col min="1274" max="1274" width="33" style="165" customWidth="1"/>
    <col min="1275" max="1275" width="14.5703125" style="165" customWidth="1"/>
    <col min="1276" max="1290" width="20.42578125" style="165" customWidth="1"/>
    <col min="1291" max="1526" width="9.140625" style="165"/>
    <col min="1527" max="1527" width="6.85546875" style="165" customWidth="1"/>
    <col min="1528" max="1528" width="15.7109375" style="165" customWidth="1"/>
    <col min="1529" max="1529" width="30.5703125" style="165" customWidth="1"/>
    <col min="1530" max="1530" width="33" style="165" customWidth="1"/>
    <col min="1531" max="1531" width="14.5703125" style="165" customWidth="1"/>
    <col min="1532" max="1546" width="20.42578125" style="165" customWidth="1"/>
    <col min="1547" max="1782" width="9.140625" style="165"/>
    <col min="1783" max="1783" width="6.85546875" style="165" customWidth="1"/>
    <col min="1784" max="1784" width="15.7109375" style="165" customWidth="1"/>
    <col min="1785" max="1785" width="30.5703125" style="165" customWidth="1"/>
    <col min="1786" max="1786" width="33" style="165" customWidth="1"/>
    <col min="1787" max="1787" width="14.5703125" style="165" customWidth="1"/>
    <col min="1788" max="1802" width="20.42578125" style="165" customWidth="1"/>
    <col min="1803" max="2038" width="9.140625" style="165"/>
    <col min="2039" max="2039" width="6.85546875" style="165" customWidth="1"/>
    <col min="2040" max="2040" width="15.7109375" style="165" customWidth="1"/>
    <col min="2041" max="2041" width="30.5703125" style="165" customWidth="1"/>
    <col min="2042" max="2042" width="33" style="165" customWidth="1"/>
    <col min="2043" max="2043" width="14.5703125" style="165" customWidth="1"/>
    <col min="2044" max="2058" width="20.42578125" style="165" customWidth="1"/>
    <col min="2059" max="2294" width="9.140625" style="165"/>
    <col min="2295" max="2295" width="6.85546875" style="165" customWidth="1"/>
    <col min="2296" max="2296" width="15.7109375" style="165" customWidth="1"/>
    <col min="2297" max="2297" width="30.5703125" style="165" customWidth="1"/>
    <col min="2298" max="2298" width="33" style="165" customWidth="1"/>
    <col min="2299" max="2299" width="14.5703125" style="165" customWidth="1"/>
    <col min="2300" max="2314" width="20.42578125" style="165" customWidth="1"/>
    <col min="2315" max="2550" width="9.140625" style="165"/>
    <col min="2551" max="2551" width="6.85546875" style="165" customWidth="1"/>
    <col min="2552" max="2552" width="15.7109375" style="165" customWidth="1"/>
    <col min="2553" max="2553" width="30.5703125" style="165" customWidth="1"/>
    <col min="2554" max="2554" width="33" style="165" customWidth="1"/>
    <col min="2555" max="2555" width="14.5703125" style="165" customWidth="1"/>
    <col min="2556" max="2570" width="20.42578125" style="165" customWidth="1"/>
    <col min="2571" max="2806" width="9.140625" style="165"/>
    <col min="2807" max="2807" width="6.85546875" style="165" customWidth="1"/>
    <col min="2808" max="2808" width="15.7109375" style="165" customWidth="1"/>
    <col min="2809" max="2809" width="30.5703125" style="165" customWidth="1"/>
    <col min="2810" max="2810" width="33" style="165" customWidth="1"/>
    <col min="2811" max="2811" width="14.5703125" style="165" customWidth="1"/>
    <col min="2812" max="2826" width="20.42578125" style="165" customWidth="1"/>
    <col min="2827" max="3062" width="9.140625" style="165"/>
    <col min="3063" max="3063" width="6.85546875" style="165" customWidth="1"/>
    <col min="3064" max="3064" width="15.7109375" style="165" customWidth="1"/>
    <col min="3065" max="3065" width="30.5703125" style="165" customWidth="1"/>
    <col min="3066" max="3066" width="33" style="165" customWidth="1"/>
    <col min="3067" max="3067" width="14.5703125" style="165" customWidth="1"/>
    <col min="3068" max="3082" width="20.42578125" style="165" customWidth="1"/>
    <col min="3083" max="3318" width="9.140625" style="165"/>
    <col min="3319" max="3319" width="6.85546875" style="165" customWidth="1"/>
    <col min="3320" max="3320" width="15.7109375" style="165" customWidth="1"/>
    <col min="3321" max="3321" width="30.5703125" style="165" customWidth="1"/>
    <col min="3322" max="3322" width="33" style="165" customWidth="1"/>
    <col min="3323" max="3323" width="14.5703125" style="165" customWidth="1"/>
    <col min="3324" max="3338" width="20.42578125" style="165" customWidth="1"/>
    <col min="3339" max="3574" width="9.140625" style="165"/>
    <col min="3575" max="3575" width="6.85546875" style="165" customWidth="1"/>
    <col min="3576" max="3576" width="15.7109375" style="165" customWidth="1"/>
    <col min="3577" max="3577" width="30.5703125" style="165" customWidth="1"/>
    <col min="3578" max="3578" width="33" style="165" customWidth="1"/>
    <col min="3579" max="3579" width="14.5703125" style="165" customWidth="1"/>
    <col min="3580" max="3594" width="20.42578125" style="165" customWidth="1"/>
    <col min="3595" max="3830" width="9.140625" style="165"/>
    <col min="3831" max="3831" width="6.85546875" style="165" customWidth="1"/>
    <col min="3832" max="3832" width="15.7109375" style="165" customWidth="1"/>
    <col min="3833" max="3833" width="30.5703125" style="165" customWidth="1"/>
    <col min="3834" max="3834" width="33" style="165" customWidth="1"/>
    <col min="3835" max="3835" width="14.5703125" style="165" customWidth="1"/>
    <col min="3836" max="3850" width="20.42578125" style="165" customWidth="1"/>
    <col min="3851" max="4086" width="9.140625" style="165"/>
    <col min="4087" max="4087" width="6.85546875" style="165" customWidth="1"/>
    <col min="4088" max="4088" width="15.7109375" style="165" customWidth="1"/>
    <col min="4089" max="4089" width="30.5703125" style="165" customWidth="1"/>
    <col min="4090" max="4090" width="33" style="165" customWidth="1"/>
    <col min="4091" max="4091" width="14.5703125" style="165" customWidth="1"/>
    <col min="4092" max="4106" width="20.42578125" style="165" customWidth="1"/>
    <col min="4107" max="4342" width="9.140625" style="165"/>
    <col min="4343" max="4343" width="6.85546875" style="165" customWidth="1"/>
    <col min="4344" max="4344" width="15.7109375" style="165" customWidth="1"/>
    <col min="4345" max="4345" width="30.5703125" style="165" customWidth="1"/>
    <col min="4346" max="4346" width="33" style="165" customWidth="1"/>
    <col min="4347" max="4347" width="14.5703125" style="165" customWidth="1"/>
    <col min="4348" max="4362" width="20.42578125" style="165" customWidth="1"/>
    <col min="4363" max="4598" width="9.140625" style="165"/>
    <col min="4599" max="4599" width="6.85546875" style="165" customWidth="1"/>
    <col min="4600" max="4600" width="15.7109375" style="165" customWidth="1"/>
    <col min="4601" max="4601" width="30.5703125" style="165" customWidth="1"/>
    <col min="4602" max="4602" width="33" style="165" customWidth="1"/>
    <col min="4603" max="4603" width="14.5703125" style="165" customWidth="1"/>
    <col min="4604" max="4618" width="20.42578125" style="165" customWidth="1"/>
    <col min="4619" max="4854" width="9.140625" style="165"/>
    <col min="4855" max="4855" width="6.85546875" style="165" customWidth="1"/>
    <col min="4856" max="4856" width="15.7109375" style="165" customWidth="1"/>
    <col min="4857" max="4857" width="30.5703125" style="165" customWidth="1"/>
    <col min="4858" max="4858" width="33" style="165" customWidth="1"/>
    <col min="4859" max="4859" width="14.5703125" style="165" customWidth="1"/>
    <col min="4860" max="4874" width="20.42578125" style="165" customWidth="1"/>
    <col min="4875" max="5110" width="9.140625" style="165"/>
    <col min="5111" max="5111" width="6.85546875" style="165" customWidth="1"/>
    <col min="5112" max="5112" width="15.7109375" style="165" customWidth="1"/>
    <col min="5113" max="5113" width="30.5703125" style="165" customWidth="1"/>
    <col min="5114" max="5114" width="33" style="165" customWidth="1"/>
    <col min="5115" max="5115" width="14.5703125" style="165" customWidth="1"/>
    <col min="5116" max="5130" width="20.42578125" style="165" customWidth="1"/>
    <col min="5131" max="5366" width="9.140625" style="165"/>
    <col min="5367" max="5367" width="6.85546875" style="165" customWidth="1"/>
    <col min="5368" max="5368" width="15.7109375" style="165" customWidth="1"/>
    <col min="5369" max="5369" width="30.5703125" style="165" customWidth="1"/>
    <col min="5370" max="5370" width="33" style="165" customWidth="1"/>
    <col min="5371" max="5371" width="14.5703125" style="165" customWidth="1"/>
    <col min="5372" max="5386" width="20.42578125" style="165" customWidth="1"/>
    <col min="5387" max="5622" width="9.140625" style="165"/>
    <col min="5623" max="5623" width="6.85546875" style="165" customWidth="1"/>
    <col min="5624" max="5624" width="15.7109375" style="165" customWidth="1"/>
    <col min="5625" max="5625" width="30.5703125" style="165" customWidth="1"/>
    <col min="5626" max="5626" width="33" style="165" customWidth="1"/>
    <col min="5627" max="5627" width="14.5703125" style="165" customWidth="1"/>
    <col min="5628" max="5642" width="20.42578125" style="165" customWidth="1"/>
    <col min="5643" max="5878" width="9.140625" style="165"/>
    <col min="5879" max="5879" width="6.85546875" style="165" customWidth="1"/>
    <col min="5880" max="5880" width="15.7109375" style="165" customWidth="1"/>
    <col min="5881" max="5881" width="30.5703125" style="165" customWidth="1"/>
    <col min="5882" max="5882" width="33" style="165" customWidth="1"/>
    <col min="5883" max="5883" width="14.5703125" style="165" customWidth="1"/>
    <col min="5884" max="5898" width="20.42578125" style="165" customWidth="1"/>
    <col min="5899" max="6134" width="9.140625" style="165"/>
    <col min="6135" max="6135" width="6.85546875" style="165" customWidth="1"/>
    <col min="6136" max="6136" width="15.7109375" style="165" customWidth="1"/>
    <col min="6137" max="6137" width="30.5703125" style="165" customWidth="1"/>
    <col min="6138" max="6138" width="33" style="165" customWidth="1"/>
    <col min="6139" max="6139" width="14.5703125" style="165" customWidth="1"/>
    <col min="6140" max="6154" width="20.42578125" style="165" customWidth="1"/>
    <col min="6155" max="6390" width="9.140625" style="165"/>
    <col min="6391" max="6391" width="6.85546875" style="165" customWidth="1"/>
    <col min="6392" max="6392" width="15.7109375" style="165" customWidth="1"/>
    <col min="6393" max="6393" width="30.5703125" style="165" customWidth="1"/>
    <col min="6394" max="6394" width="33" style="165" customWidth="1"/>
    <col min="6395" max="6395" width="14.5703125" style="165" customWidth="1"/>
    <col min="6396" max="6410" width="20.42578125" style="165" customWidth="1"/>
    <col min="6411" max="6646" width="9.140625" style="165"/>
    <col min="6647" max="6647" width="6.85546875" style="165" customWidth="1"/>
    <col min="6648" max="6648" width="15.7109375" style="165" customWidth="1"/>
    <col min="6649" max="6649" width="30.5703125" style="165" customWidth="1"/>
    <col min="6650" max="6650" width="33" style="165" customWidth="1"/>
    <col min="6651" max="6651" width="14.5703125" style="165" customWidth="1"/>
    <col min="6652" max="6666" width="20.42578125" style="165" customWidth="1"/>
    <col min="6667" max="6902" width="9.140625" style="165"/>
    <col min="6903" max="6903" width="6.85546875" style="165" customWidth="1"/>
    <col min="6904" max="6904" width="15.7109375" style="165" customWidth="1"/>
    <col min="6905" max="6905" width="30.5703125" style="165" customWidth="1"/>
    <col min="6906" max="6906" width="33" style="165" customWidth="1"/>
    <col min="6907" max="6907" width="14.5703125" style="165" customWidth="1"/>
    <col min="6908" max="6922" width="20.42578125" style="165" customWidth="1"/>
    <col min="6923" max="7158" width="9.140625" style="165"/>
    <col min="7159" max="7159" width="6.85546875" style="165" customWidth="1"/>
    <col min="7160" max="7160" width="15.7109375" style="165" customWidth="1"/>
    <col min="7161" max="7161" width="30.5703125" style="165" customWidth="1"/>
    <col min="7162" max="7162" width="33" style="165" customWidth="1"/>
    <col min="7163" max="7163" width="14.5703125" style="165" customWidth="1"/>
    <col min="7164" max="7178" width="20.42578125" style="165" customWidth="1"/>
    <col min="7179" max="7414" width="9.140625" style="165"/>
    <col min="7415" max="7415" width="6.85546875" style="165" customWidth="1"/>
    <col min="7416" max="7416" width="15.7109375" style="165" customWidth="1"/>
    <col min="7417" max="7417" width="30.5703125" style="165" customWidth="1"/>
    <col min="7418" max="7418" width="33" style="165" customWidth="1"/>
    <col min="7419" max="7419" width="14.5703125" style="165" customWidth="1"/>
    <col min="7420" max="7434" width="20.42578125" style="165" customWidth="1"/>
    <col min="7435" max="7670" width="9.140625" style="165"/>
    <col min="7671" max="7671" width="6.85546875" style="165" customWidth="1"/>
    <col min="7672" max="7672" width="15.7109375" style="165" customWidth="1"/>
    <col min="7673" max="7673" width="30.5703125" style="165" customWidth="1"/>
    <col min="7674" max="7674" width="33" style="165" customWidth="1"/>
    <col min="7675" max="7675" width="14.5703125" style="165" customWidth="1"/>
    <col min="7676" max="7690" width="20.42578125" style="165" customWidth="1"/>
    <col min="7691" max="7926" width="9.140625" style="165"/>
    <col min="7927" max="7927" width="6.85546875" style="165" customWidth="1"/>
    <col min="7928" max="7928" width="15.7109375" style="165" customWidth="1"/>
    <col min="7929" max="7929" width="30.5703125" style="165" customWidth="1"/>
    <col min="7930" max="7930" width="33" style="165" customWidth="1"/>
    <col min="7931" max="7931" width="14.5703125" style="165" customWidth="1"/>
    <col min="7932" max="7946" width="20.42578125" style="165" customWidth="1"/>
    <col min="7947" max="8182" width="9.140625" style="165"/>
    <col min="8183" max="8183" width="6.85546875" style="165" customWidth="1"/>
    <col min="8184" max="8184" width="15.7109375" style="165" customWidth="1"/>
    <col min="8185" max="8185" width="30.5703125" style="165" customWidth="1"/>
    <col min="8186" max="8186" width="33" style="165" customWidth="1"/>
    <col min="8187" max="8187" width="14.5703125" style="165" customWidth="1"/>
    <col min="8188" max="8202" width="20.42578125" style="165" customWidth="1"/>
    <col min="8203" max="8438" width="9.140625" style="165"/>
    <col min="8439" max="8439" width="6.85546875" style="165" customWidth="1"/>
    <col min="8440" max="8440" width="15.7109375" style="165" customWidth="1"/>
    <col min="8441" max="8441" width="30.5703125" style="165" customWidth="1"/>
    <col min="8442" max="8442" width="33" style="165" customWidth="1"/>
    <col min="8443" max="8443" width="14.5703125" style="165" customWidth="1"/>
    <col min="8444" max="8458" width="20.42578125" style="165" customWidth="1"/>
    <col min="8459" max="8694" width="9.140625" style="165"/>
    <col min="8695" max="8695" width="6.85546875" style="165" customWidth="1"/>
    <col min="8696" max="8696" width="15.7109375" style="165" customWidth="1"/>
    <col min="8697" max="8697" width="30.5703125" style="165" customWidth="1"/>
    <col min="8698" max="8698" width="33" style="165" customWidth="1"/>
    <col min="8699" max="8699" width="14.5703125" style="165" customWidth="1"/>
    <col min="8700" max="8714" width="20.42578125" style="165" customWidth="1"/>
    <col min="8715" max="8950" width="9.140625" style="165"/>
    <col min="8951" max="8951" width="6.85546875" style="165" customWidth="1"/>
    <col min="8952" max="8952" width="15.7109375" style="165" customWidth="1"/>
    <col min="8953" max="8953" width="30.5703125" style="165" customWidth="1"/>
    <col min="8954" max="8954" width="33" style="165" customWidth="1"/>
    <col min="8955" max="8955" width="14.5703125" style="165" customWidth="1"/>
    <col min="8956" max="8970" width="20.42578125" style="165" customWidth="1"/>
    <col min="8971" max="9206" width="9.140625" style="165"/>
    <col min="9207" max="9207" width="6.85546875" style="165" customWidth="1"/>
    <col min="9208" max="9208" width="15.7109375" style="165" customWidth="1"/>
    <col min="9209" max="9209" width="30.5703125" style="165" customWidth="1"/>
    <col min="9210" max="9210" width="33" style="165" customWidth="1"/>
    <col min="9211" max="9211" width="14.5703125" style="165" customWidth="1"/>
    <col min="9212" max="9226" width="20.42578125" style="165" customWidth="1"/>
    <col min="9227" max="9462" width="9.140625" style="165"/>
    <col min="9463" max="9463" width="6.85546875" style="165" customWidth="1"/>
    <col min="9464" max="9464" width="15.7109375" style="165" customWidth="1"/>
    <col min="9465" max="9465" width="30.5703125" style="165" customWidth="1"/>
    <col min="9466" max="9466" width="33" style="165" customWidth="1"/>
    <col min="9467" max="9467" width="14.5703125" style="165" customWidth="1"/>
    <col min="9468" max="9482" width="20.42578125" style="165" customWidth="1"/>
    <col min="9483" max="9718" width="9.140625" style="165"/>
    <col min="9719" max="9719" width="6.85546875" style="165" customWidth="1"/>
    <col min="9720" max="9720" width="15.7109375" style="165" customWidth="1"/>
    <col min="9721" max="9721" width="30.5703125" style="165" customWidth="1"/>
    <col min="9722" max="9722" width="33" style="165" customWidth="1"/>
    <col min="9723" max="9723" width="14.5703125" style="165" customWidth="1"/>
    <col min="9724" max="9738" width="20.42578125" style="165" customWidth="1"/>
    <col min="9739" max="9974" width="9.140625" style="165"/>
    <col min="9975" max="9975" width="6.85546875" style="165" customWidth="1"/>
    <col min="9976" max="9976" width="15.7109375" style="165" customWidth="1"/>
    <col min="9977" max="9977" width="30.5703125" style="165" customWidth="1"/>
    <col min="9978" max="9978" width="33" style="165" customWidth="1"/>
    <col min="9979" max="9979" width="14.5703125" style="165" customWidth="1"/>
    <col min="9980" max="9994" width="20.42578125" style="165" customWidth="1"/>
    <col min="9995" max="10230" width="9.140625" style="165"/>
    <col min="10231" max="10231" width="6.85546875" style="165" customWidth="1"/>
    <col min="10232" max="10232" width="15.7109375" style="165" customWidth="1"/>
    <col min="10233" max="10233" width="30.5703125" style="165" customWidth="1"/>
    <col min="10234" max="10234" width="33" style="165" customWidth="1"/>
    <col min="10235" max="10235" width="14.5703125" style="165" customWidth="1"/>
    <col min="10236" max="10250" width="20.42578125" style="165" customWidth="1"/>
    <col min="10251" max="10486" width="9.140625" style="165"/>
    <col min="10487" max="10487" width="6.85546875" style="165" customWidth="1"/>
    <col min="10488" max="10488" width="15.7109375" style="165" customWidth="1"/>
    <col min="10489" max="10489" width="30.5703125" style="165" customWidth="1"/>
    <col min="10490" max="10490" width="33" style="165" customWidth="1"/>
    <col min="10491" max="10491" width="14.5703125" style="165" customWidth="1"/>
    <col min="10492" max="10506" width="20.42578125" style="165" customWidth="1"/>
    <col min="10507" max="10742" width="9.140625" style="165"/>
    <col min="10743" max="10743" width="6.85546875" style="165" customWidth="1"/>
    <col min="10744" max="10744" width="15.7109375" style="165" customWidth="1"/>
    <col min="10745" max="10745" width="30.5703125" style="165" customWidth="1"/>
    <col min="10746" max="10746" width="33" style="165" customWidth="1"/>
    <col min="10747" max="10747" width="14.5703125" style="165" customWidth="1"/>
    <col min="10748" max="10762" width="20.42578125" style="165" customWidth="1"/>
    <col min="10763" max="10998" width="9.140625" style="165"/>
    <col min="10999" max="10999" width="6.85546875" style="165" customWidth="1"/>
    <col min="11000" max="11000" width="15.7109375" style="165" customWidth="1"/>
    <col min="11001" max="11001" width="30.5703125" style="165" customWidth="1"/>
    <col min="11002" max="11002" width="33" style="165" customWidth="1"/>
    <col min="11003" max="11003" width="14.5703125" style="165" customWidth="1"/>
    <col min="11004" max="11018" width="20.42578125" style="165" customWidth="1"/>
    <col min="11019" max="11254" width="9.140625" style="165"/>
    <col min="11255" max="11255" width="6.85546875" style="165" customWidth="1"/>
    <col min="11256" max="11256" width="15.7109375" style="165" customWidth="1"/>
    <col min="11257" max="11257" width="30.5703125" style="165" customWidth="1"/>
    <col min="11258" max="11258" width="33" style="165" customWidth="1"/>
    <col min="11259" max="11259" width="14.5703125" style="165" customWidth="1"/>
    <col min="11260" max="11274" width="20.42578125" style="165" customWidth="1"/>
    <col min="11275" max="11510" width="9.140625" style="165"/>
    <col min="11511" max="11511" width="6.85546875" style="165" customWidth="1"/>
    <col min="11512" max="11512" width="15.7109375" style="165" customWidth="1"/>
    <col min="11513" max="11513" width="30.5703125" style="165" customWidth="1"/>
    <col min="11514" max="11514" width="33" style="165" customWidth="1"/>
    <col min="11515" max="11515" width="14.5703125" style="165" customWidth="1"/>
    <col min="11516" max="11530" width="20.42578125" style="165" customWidth="1"/>
    <col min="11531" max="11766" width="9.140625" style="165"/>
    <col min="11767" max="11767" width="6.85546875" style="165" customWidth="1"/>
    <col min="11768" max="11768" width="15.7109375" style="165" customWidth="1"/>
    <col min="11769" max="11769" width="30.5703125" style="165" customWidth="1"/>
    <col min="11770" max="11770" width="33" style="165" customWidth="1"/>
    <col min="11771" max="11771" width="14.5703125" style="165" customWidth="1"/>
    <col min="11772" max="11786" width="20.42578125" style="165" customWidth="1"/>
    <col min="11787" max="12022" width="9.140625" style="165"/>
    <col min="12023" max="12023" width="6.85546875" style="165" customWidth="1"/>
    <col min="12024" max="12024" width="15.7109375" style="165" customWidth="1"/>
    <col min="12025" max="12025" width="30.5703125" style="165" customWidth="1"/>
    <col min="12026" max="12026" width="33" style="165" customWidth="1"/>
    <col min="12027" max="12027" width="14.5703125" style="165" customWidth="1"/>
    <col min="12028" max="12042" width="20.42578125" style="165" customWidth="1"/>
    <col min="12043" max="12278" width="9.140625" style="165"/>
    <col min="12279" max="12279" width="6.85546875" style="165" customWidth="1"/>
    <col min="12280" max="12280" width="15.7109375" style="165" customWidth="1"/>
    <col min="12281" max="12281" width="30.5703125" style="165" customWidth="1"/>
    <col min="12282" max="12282" width="33" style="165" customWidth="1"/>
    <col min="12283" max="12283" width="14.5703125" style="165" customWidth="1"/>
    <col min="12284" max="12298" width="20.42578125" style="165" customWidth="1"/>
    <col min="12299" max="12534" width="9.140625" style="165"/>
    <col min="12535" max="12535" width="6.85546875" style="165" customWidth="1"/>
    <col min="12536" max="12536" width="15.7109375" style="165" customWidth="1"/>
    <col min="12537" max="12537" width="30.5703125" style="165" customWidth="1"/>
    <col min="12538" max="12538" width="33" style="165" customWidth="1"/>
    <col min="12539" max="12539" width="14.5703125" style="165" customWidth="1"/>
    <col min="12540" max="12554" width="20.42578125" style="165" customWidth="1"/>
    <col min="12555" max="12790" width="9.140625" style="165"/>
    <col min="12791" max="12791" width="6.85546875" style="165" customWidth="1"/>
    <col min="12792" max="12792" width="15.7109375" style="165" customWidth="1"/>
    <col min="12793" max="12793" width="30.5703125" style="165" customWidth="1"/>
    <col min="12794" max="12794" width="33" style="165" customWidth="1"/>
    <col min="12795" max="12795" width="14.5703125" style="165" customWidth="1"/>
    <col min="12796" max="12810" width="20.42578125" style="165" customWidth="1"/>
    <col min="12811" max="13046" width="9.140625" style="165"/>
    <col min="13047" max="13047" width="6.85546875" style="165" customWidth="1"/>
    <col min="13048" max="13048" width="15.7109375" style="165" customWidth="1"/>
    <col min="13049" max="13049" width="30.5703125" style="165" customWidth="1"/>
    <col min="13050" max="13050" width="33" style="165" customWidth="1"/>
    <col min="13051" max="13051" width="14.5703125" style="165" customWidth="1"/>
    <col min="13052" max="13066" width="20.42578125" style="165" customWidth="1"/>
    <col min="13067" max="13302" width="9.140625" style="165"/>
    <col min="13303" max="13303" width="6.85546875" style="165" customWidth="1"/>
    <col min="13304" max="13304" width="15.7109375" style="165" customWidth="1"/>
    <col min="13305" max="13305" width="30.5703125" style="165" customWidth="1"/>
    <col min="13306" max="13306" width="33" style="165" customWidth="1"/>
    <col min="13307" max="13307" width="14.5703125" style="165" customWidth="1"/>
    <col min="13308" max="13322" width="20.42578125" style="165" customWidth="1"/>
    <col min="13323" max="13558" width="9.140625" style="165"/>
    <col min="13559" max="13559" width="6.85546875" style="165" customWidth="1"/>
    <col min="13560" max="13560" width="15.7109375" style="165" customWidth="1"/>
    <col min="13561" max="13561" width="30.5703125" style="165" customWidth="1"/>
    <col min="13562" max="13562" width="33" style="165" customWidth="1"/>
    <col min="13563" max="13563" width="14.5703125" style="165" customWidth="1"/>
    <col min="13564" max="13578" width="20.42578125" style="165" customWidth="1"/>
    <col min="13579" max="13814" width="9.140625" style="165"/>
    <col min="13815" max="13815" width="6.85546875" style="165" customWidth="1"/>
    <col min="13816" max="13816" width="15.7109375" style="165" customWidth="1"/>
    <col min="13817" max="13817" width="30.5703125" style="165" customWidth="1"/>
    <col min="13818" max="13818" width="33" style="165" customWidth="1"/>
    <col min="13819" max="13819" width="14.5703125" style="165" customWidth="1"/>
    <col min="13820" max="13834" width="20.42578125" style="165" customWidth="1"/>
    <col min="13835" max="14070" width="9.140625" style="165"/>
    <col min="14071" max="14071" width="6.85546875" style="165" customWidth="1"/>
    <col min="14072" max="14072" width="15.7109375" style="165" customWidth="1"/>
    <col min="14073" max="14073" width="30.5703125" style="165" customWidth="1"/>
    <col min="14074" max="14074" width="33" style="165" customWidth="1"/>
    <col min="14075" max="14075" width="14.5703125" style="165" customWidth="1"/>
    <col min="14076" max="14090" width="20.42578125" style="165" customWidth="1"/>
    <col min="14091" max="14326" width="9.140625" style="165"/>
    <col min="14327" max="14327" width="6.85546875" style="165" customWidth="1"/>
    <col min="14328" max="14328" width="15.7109375" style="165" customWidth="1"/>
    <col min="14329" max="14329" width="30.5703125" style="165" customWidth="1"/>
    <col min="14330" max="14330" width="33" style="165" customWidth="1"/>
    <col min="14331" max="14331" width="14.5703125" style="165" customWidth="1"/>
    <col min="14332" max="14346" width="20.42578125" style="165" customWidth="1"/>
    <col min="14347" max="14582" width="9.140625" style="165"/>
    <col min="14583" max="14583" width="6.85546875" style="165" customWidth="1"/>
    <col min="14584" max="14584" width="15.7109375" style="165" customWidth="1"/>
    <col min="14585" max="14585" width="30.5703125" style="165" customWidth="1"/>
    <col min="14586" max="14586" width="33" style="165" customWidth="1"/>
    <col min="14587" max="14587" width="14.5703125" style="165" customWidth="1"/>
    <col min="14588" max="14602" width="20.42578125" style="165" customWidth="1"/>
    <col min="14603" max="14838" width="9.140625" style="165"/>
    <col min="14839" max="14839" width="6.85546875" style="165" customWidth="1"/>
    <col min="14840" max="14840" width="15.7109375" style="165" customWidth="1"/>
    <col min="14841" max="14841" width="30.5703125" style="165" customWidth="1"/>
    <col min="14842" max="14842" width="33" style="165" customWidth="1"/>
    <col min="14843" max="14843" width="14.5703125" style="165" customWidth="1"/>
    <col min="14844" max="14858" width="20.42578125" style="165" customWidth="1"/>
    <col min="14859" max="15094" width="9.140625" style="165"/>
    <col min="15095" max="15095" width="6.85546875" style="165" customWidth="1"/>
    <col min="15096" max="15096" width="15.7109375" style="165" customWidth="1"/>
    <col min="15097" max="15097" width="30.5703125" style="165" customWidth="1"/>
    <col min="15098" max="15098" width="33" style="165" customWidth="1"/>
    <col min="15099" max="15099" width="14.5703125" style="165" customWidth="1"/>
    <col min="15100" max="15114" width="20.42578125" style="165" customWidth="1"/>
    <col min="15115" max="15350" width="9.140625" style="165"/>
    <col min="15351" max="15351" width="6.85546875" style="165" customWidth="1"/>
    <col min="15352" max="15352" width="15.7109375" style="165" customWidth="1"/>
    <col min="15353" max="15353" width="30.5703125" style="165" customWidth="1"/>
    <col min="15354" max="15354" width="33" style="165" customWidth="1"/>
    <col min="15355" max="15355" width="14.5703125" style="165" customWidth="1"/>
    <col min="15356" max="15370" width="20.42578125" style="165" customWidth="1"/>
    <col min="15371" max="15606" width="9.140625" style="165"/>
    <col min="15607" max="15607" width="6.85546875" style="165" customWidth="1"/>
    <col min="15608" max="15608" width="15.7109375" style="165" customWidth="1"/>
    <col min="15609" max="15609" width="30.5703125" style="165" customWidth="1"/>
    <col min="15610" max="15610" width="33" style="165" customWidth="1"/>
    <col min="15611" max="15611" width="14.5703125" style="165" customWidth="1"/>
    <col min="15612" max="15626" width="20.42578125" style="165" customWidth="1"/>
    <col min="15627" max="15862" width="9.140625" style="165"/>
    <col min="15863" max="15863" width="6.85546875" style="165" customWidth="1"/>
    <col min="15864" max="15864" width="15.7109375" style="165" customWidth="1"/>
    <col min="15865" max="15865" width="30.5703125" style="165" customWidth="1"/>
    <col min="15866" max="15866" width="33" style="165" customWidth="1"/>
    <col min="15867" max="15867" width="14.5703125" style="165" customWidth="1"/>
    <col min="15868" max="15882" width="20.42578125" style="165" customWidth="1"/>
    <col min="15883" max="16118" width="9.140625" style="165"/>
    <col min="16119" max="16119" width="6.85546875" style="165" customWidth="1"/>
    <col min="16120" max="16120" width="15.7109375" style="165" customWidth="1"/>
    <col min="16121" max="16121" width="30.5703125" style="165" customWidth="1"/>
    <col min="16122" max="16122" width="33" style="165" customWidth="1"/>
    <col min="16123" max="16123" width="14.5703125" style="165" customWidth="1"/>
    <col min="16124" max="16138" width="20.42578125" style="165" customWidth="1"/>
    <col min="16139" max="16375" width="9.140625" style="165"/>
    <col min="16376" max="16378" width="9.140625" style="165" customWidth="1"/>
    <col min="16379" max="16384" width="9.140625" style="165"/>
  </cols>
  <sheetData>
    <row r="1" spans="1:16" s="57" customFormat="1" ht="15.75" hidden="1" x14ac:dyDescent="0.25">
      <c r="A1" s="473" t="s">
        <v>233</v>
      </c>
      <c r="B1" s="473"/>
      <c r="C1" s="194"/>
    </row>
    <row r="2" spans="1:16" s="57" customFormat="1" ht="15.75" x14ac:dyDescent="0.25">
      <c r="A2" s="288" t="s">
        <v>441</v>
      </c>
      <c r="B2" s="283"/>
      <c r="C2" s="194"/>
    </row>
    <row r="3" spans="1:16" s="194" customFormat="1" ht="27.6" customHeight="1" x14ac:dyDescent="0.25">
      <c r="A3" s="476" t="s">
        <v>507</v>
      </c>
      <c r="B3" s="476"/>
      <c r="C3" s="476"/>
      <c r="D3" s="476"/>
      <c r="E3" s="476"/>
      <c r="F3" s="476"/>
      <c r="G3" s="476"/>
      <c r="H3" s="476"/>
      <c r="I3" s="476"/>
      <c r="J3" s="476"/>
      <c r="K3" s="476"/>
      <c r="L3" s="476"/>
      <c r="M3" s="476"/>
      <c r="N3" s="476"/>
      <c r="O3" s="476"/>
      <c r="P3" s="476"/>
    </row>
    <row r="4" spans="1:16" s="194" customFormat="1" ht="21.75" customHeight="1" x14ac:dyDescent="0.25">
      <c r="A4" s="477"/>
      <c r="B4" s="477"/>
      <c r="C4" s="477"/>
      <c r="D4" s="477"/>
      <c r="E4" s="477"/>
      <c r="F4" s="477"/>
      <c r="G4" s="477"/>
      <c r="H4" s="477"/>
      <c r="I4" s="477"/>
      <c r="J4" s="477"/>
      <c r="K4" s="477"/>
      <c r="L4" s="477"/>
      <c r="M4" s="477"/>
      <c r="N4" s="477"/>
      <c r="O4" s="477"/>
      <c r="P4" s="477"/>
    </row>
    <row r="5" spans="1:16" ht="20.100000000000001" customHeight="1" x14ac:dyDescent="0.25">
      <c r="A5" s="474" t="s">
        <v>60</v>
      </c>
      <c r="B5" s="474" t="s">
        <v>114</v>
      </c>
      <c r="C5" s="474" t="s">
        <v>115</v>
      </c>
      <c r="D5" s="474"/>
      <c r="E5" s="474" t="s">
        <v>116</v>
      </c>
      <c r="F5" s="478" t="s">
        <v>576</v>
      </c>
      <c r="G5" s="478"/>
      <c r="H5" s="478"/>
      <c r="I5" s="478"/>
      <c r="J5" s="478"/>
      <c r="K5" s="478"/>
      <c r="L5" s="478"/>
      <c r="M5" s="478"/>
      <c r="N5" s="478"/>
      <c r="O5" s="478"/>
      <c r="P5" s="478"/>
    </row>
    <row r="6" spans="1:16" s="79" customFormat="1" ht="20.100000000000001" customHeight="1" x14ac:dyDescent="0.25">
      <c r="A6" s="474"/>
      <c r="B6" s="475"/>
      <c r="C6" s="475"/>
      <c r="D6" s="475"/>
      <c r="E6" s="475"/>
      <c r="F6" s="166" t="s">
        <v>489</v>
      </c>
      <c r="G6" s="166" t="s">
        <v>486</v>
      </c>
      <c r="H6" s="166" t="s">
        <v>490</v>
      </c>
      <c r="I6" s="166" t="s">
        <v>485</v>
      </c>
      <c r="J6" s="166" t="s">
        <v>488</v>
      </c>
      <c r="K6" s="166" t="s">
        <v>487</v>
      </c>
      <c r="L6" s="166" t="s">
        <v>491</v>
      </c>
      <c r="M6" s="167" t="s">
        <v>492</v>
      </c>
      <c r="N6" s="167" t="s">
        <v>493</v>
      </c>
      <c r="O6" s="167" t="s">
        <v>494</v>
      </c>
      <c r="P6" s="167" t="s">
        <v>495</v>
      </c>
    </row>
    <row r="7" spans="1:16" s="79" customFormat="1" ht="20.100000000000001" customHeight="1" x14ac:dyDescent="0.25">
      <c r="A7" s="284" t="s">
        <v>117</v>
      </c>
      <c r="B7" s="457" t="s">
        <v>118</v>
      </c>
      <c r="C7" s="458"/>
      <c r="D7" s="458"/>
      <c r="E7" s="458"/>
      <c r="F7" s="176"/>
      <c r="G7" s="176"/>
      <c r="H7" s="176"/>
      <c r="I7" s="176"/>
      <c r="J7" s="176"/>
      <c r="K7" s="176"/>
      <c r="L7" s="176"/>
      <c r="M7" s="176"/>
      <c r="N7" s="176"/>
      <c r="O7" s="176"/>
      <c r="P7" s="176"/>
    </row>
    <row r="8" spans="1:16" s="171" customFormat="1" ht="95.25" customHeight="1" x14ac:dyDescent="0.25">
      <c r="A8" s="465">
        <v>1</v>
      </c>
      <c r="B8" s="460" t="s">
        <v>63</v>
      </c>
      <c r="C8" s="459" t="s">
        <v>234</v>
      </c>
      <c r="D8" s="459"/>
      <c r="E8" s="184" t="s">
        <v>12</v>
      </c>
      <c r="F8" s="168" t="s">
        <v>12</v>
      </c>
      <c r="G8" s="185" t="s">
        <v>12</v>
      </c>
      <c r="H8" s="184" t="s">
        <v>12</v>
      </c>
      <c r="I8" s="185" t="s">
        <v>12</v>
      </c>
      <c r="J8" s="281" t="s">
        <v>12</v>
      </c>
      <c r="K8" s="169" t="s">
        <v>12</v>
      </c>
      <c r="L8" s="170" t="s">
        <v>12</v>
      </c>
      <c r="M8" s="172" t="s">
        <v>12</v>
      </c>
      <c r="N8" s="281" t="s">
        <v>12</v>
      </c>
      <c r="O8" s="281" t="s">
        <v>12</v>
      </c>
      <c r="P8" s="281" t="s">
        <v>12</v>
      </c>
    </row>
    <row r="9" spans="1:16" s="171" customFormat="1" ht="45" customHeight="1" x14ac:dyDescent="0.25">
      <c r="A9" s="465"/>
      <c r="B9" s="461"/>
      <c r="C9" s="459" t="s">
        <v>235</v>
      </c>
      <c r="D9" s="459"/>
      <c r="E9" s="184" t="s">
        <v>12</v>
      </c>
      <c r="F9" s="168" t="s">
        <v>12</v>
      </c>
      <c r="G9" s="186" t="s">
        <v>12</v>
      </c>
      <c r="H9" s="184" t="s">
        <v>12</v>
      </c>
      <c r="I9" s="186" t="s">
        <v>12</v>
      </c>
      <c r="J9" s="169" t="s">
        <v>12</v>
      </c>
      <c r="K9" s="169" t="s">
        <v>12</v>
      </c>
      <c r="L9" s="170" t="s">
        <v>12</v>
      </c>
      <c r="M9" s="172" t="s">
        <v>12</v>
      </c>
      <c r="N9" s="169" t="s">
        <v>12</v>
      </c>
      <c r="O9" s="281" t="s">
        <v>12</v>
      </c>
      <c r="P9" s="281" t="s">
        <v>12</v>
      </c>
    </row>
    <row r="10" spans="1:16" s="416" customFormat="1" ht="20.100000000000001" customHeight="1" x14ac:dyDescent="0.25">
      <c r="A10" s="465"/>
      <c r="B10" s="462"/>
      <c r="C10" s="463" t="s">
        <v>303</v>
      </c>
      <c r="D10" s="464"/>
      <c r="E10" s="415" t="s">
        <v>442</v>
      </c>
      <c r="F10" s="415" t="s">
        <v>12</v>
      </c>
      <c r="G10" s="415" t="s">
        <v>12</v>
      </c>
      <c r="H10" s="415" t="s">
        <v>12</v>
      </c>
      <c r="I10" s="415" t="s">
        <v>12</v>
      </c>
      <c r="J10" s="415" t="s">
        <v>12</v>
      </c>
      <c r="K10" s="415" t="s">
        <v>12</v>
      </c>
      <c r="L10" s="415" t="s">
        <v>12</v>
      </c>
      <c r="M10" s="415" t="s">
        <v>12</v>
      </c>
      <c r="N10" s="415" t="s">
        <v>12</v>
      </c>
      <c r="O10" s="415" t="s">
        <v>12</v>
      </c>
      <c r="P10" s="415" t="s">
        <v>12</v>
      </c>
    </row>
    <row r="11" spans="1:16" s="171" customFormat="1" ht="42.75" customHeight="1" x14ac:dyDescent="0.25">
      <c r="A11" s="460">
        <v>2</v>
      </c>
      <c r="B11" s="460" t="s">
        <v>66</v>
      </c>
      <c r="C11" s="459" t="s">
        <v>414</v>
      </c>
      <c r="D11" s="459"/>
      <c r="E11" s="169">
        <v>1</v>
      </c>
      <c r="F11" s="411" t="s">
        <v>603</v>
      </c>
      <c r="G11" s="411" t="s">
        <v>577</v>
      </c>
      <c r="H11" s="411" t="s">
        <v>578</v>
      </c>
      <c r="I11" s="411" t="s">
        <v>593</v>
      </c>
      <c r="J11" s="411" t="s">
        <v>579</v>
      </c>
      <c r="K11" s="411" t="s">
        <v>595</v>
      </c>
      <c r="L11" s="411" t="s">
        <v>616</v>
      </c>
      <c r="M11" s="411" t="s">
        <v>620</v>
      </c>
      <c r="N11" s="411" t="s">
        <v>611</v>
      </c>
      <c r="O11" s="411" t="s">
        <v>611</v>
      </c>
      <c r="P11" s="411" t="s">
        <v>624</v>
      </c>
    </row>
    <row r="12" spans="1:16" s="171" customFormat="1" ht="42.75" customHeight="1" x14ac:dyDescent="0.25">
      <c r="A12" s="461"/>
      <c r="B12" s="461"/>
      <c r="C12" s="459" t="s">
        <v>415</v>
      </c>
      <c r="D12" s="459"/>
      <c r="E12" s="169" t="s">
        <v>637</v>
      </c>
      <c r="F12" s="411" t="s">
        <v>604</v>
      </c>
      <c r="G12" s="411" t="s">
        <v>591</v>
      </c>
      <c r="H12" s="411" t="s">
        <v>590</v>
      </c>
      <c r="I12" s="411" t="s">
        <v>594</v>
      </c>
      <c r="J12" s="411" t="s">
        <v>607</v>
      </c>
      <c r="K12" s="411" t="s">
        <v>596</v>
      </c>
      <c r="L12" s="411" t="s">
        <v>617</v>
      </c>
      <c r="M12" s="411" t="s">
        <v>621</v>
      </c>
      <c r="N12" s="411" t="s">
        <v>612</v>
      </c>
      <c r="O12" s="411" t="s">
        <v>612</v>
      </c>
      <c r="P12" s="411" t="s">
        <v>625</v>
      </c>
    </row>
    <row r="13" spans="1:16" s="171" customFormat="1" ht="42.75" customHeight="1" x14ac:dyDescent="0.25">
      <c r="A13" s="461"/>
      <c r="B13" s="461"/>
      <c r="C13" s="459" t="s">
        <v>119</v>
      </c>
      <c r="D13" s="459"/>
      <c r="E13" s="169" t="s">
        <v>417</v>
      </c>
      <c r="F13" s="411" t="s">
        <v>605</v>
      </c>
      <c r="G13" s="411" t="s">
        <v>600</v>
      </c>
      <c r="H13" s="411" t="s">
        <v>601</v>
      </c>
      <c r="I13" s="411" t="s">
        <v>599</v>
      </c>
      <c r="J13" s="411" t="s">
        <v>608</v>
      </c>
      <c r="K13" s="411" t="s">
        <v>597</v>
      </c>
      <c r="L13" s="411" t="s">
        <v>618</v>
      </c>
      <c r="M13" s="412" t="s">
        <v>622</v>
      </c>
      <c r="N13" s="411" t="s">
        <v>615</v>
      </c>
      <c r="O13" s="411" t="s">
        <v>613</v>
      </c>
      <c r="P13" s="413" t="s">
        <v>626</v>
      </c>
    </row>
    <row r="14" spans="1:16" s="171" customFormat="1" ht="42.75" customHeight="1" x14ac:dyDescent="0.25">
      <c r="A14" s="461"/>
      <c r="B14" s="461"/>
      <c r="C14" s="459" t="s">
        <v>120</v>
      </c>
      <c r="D14" s="459"/>
      <c r="E14" s="169" t="s">
        <v>417</v>
      </c>
      <c r="F14" s="411" t="s">
        <v>606</v>
      </c>
      <c r="G14" s="411" t="s">
        <v>592</v>
      </c>
      <c r="H14" s="411" t="s">
        <v>602</v>
      </c>
      <c r="I14" s="411" t="s">
        <v>610</v>
      </c>
      <c r="J14" s="411" t="s">
        <v>609</v>
      </c>
      <c r="K14" s="411" t="s">
        <v>598</v>
      </c>
      <c r="L14" s="411" t="s">
        <v>619</v>
      </c>
      <c r="M14" s="411" t="s">
        <v>623</v>
      </c>
      <c r="N14" s="411" t="s">
        <v>614</v>
      </c>
      <c r="O14" s="411" t="s">
        <v>614</v>
      </c>
      <c r="P14" s="412" t="s">
        <v>580</v>
      </c>
    </row>
    <row r="15" spans="1:16" s="416" customFormat="1" ht="20.100000000000001" customHeight="1" x14ac:dyDescent="0.25">
      <c r="A15" s="462"/>
      <c r="B15" s="462"/>
      <c r="C15" s="463" t="s">
        <v>316</v>
      </c>
      <c r="D15" s="464"/>
      <c r="E15" s="415" t="s">
        <v>442</v>
      </c>
      <c r="F15" s="414" t="s">
        <v>12</v>
      </c>
      <c r="G15" s="414" t="s">
        <v>12</v>
      </c>
      <c r="H15" s="414" t="s">
        <v>12</v>
      </c>
      <c r="I15" s="414" t="s">
        <v>12</v>
      </c>
      <c r="J15" s="414" t="s">
        <v>12</v>
      </c>
      <c r="K15" s="414" t="s">
        <v>12</v>
      </c>
      <c r="L15" s="414" t="s">
        <v>12</v>
      </c>
      <c r="M15" s="414" t="s">
        <v>12</v>
      </c>
      <c r="N15" s="414" t="s">
        <v>12</v>
      </c>
      <c r="O15" s="414" t="s">
        <v>12</v>
      </c>
      <c r="P15" s="414" t="s">
        <v>12</v>
      </c>
    </row>
    <row r="16" spans="1:16" ht="38.25" customHeight="1" x14ac:dyDescent="0.25">
      <c r="A16" s="470">
        <v>3</v>
      </c>
      <c r="B16" s="460" t="s">
        <v>121</v>
      </c>
      <c r="C16" s="459" t="s">
        <v>318</v>
      </c>
      <c r="D16" s="459"/>
      <c r="E16" s="169" t="s">
        <v>416</v>
      </c>
      <c r="F16" s="417" t="s">
        <v>581</v>
      </c>
      <c r="G16" s="417" t="s">
        <v>582</v>
      </c>
      <c r="H16" s="417" t="s">
        <v>583</v>
      </c>
      <c r="I16" s="417" t="s">
        <v>588</v>
      </c>
      <c r="J16" s="417" t="s">
        <v>582</v>
      </c>
      <c r="K16" s="417" t="s">
        <v>582</v>
      </c>
      <c r="L16" s="417" t="s">
        <v>587</v>
      </c>
      <c r="M16" s="417" t="s">
        <v>586</v>
      </c>
      <c r="N16" s="417" t="s">
        <v>585</v>
      </c>
      <c r="O16" s="417" t="s">
        <v>584</v>
      </c>
      <c r="P16" s="417" t="s">
        <v>589</v>
      </c>
    </row>
    <row r="17" spans="1:16" ht="38.25" customHeight="1" x14ac:dyDescent="0.25">
      <c r="A17" s="471"/>
      <c r="B17" s="461"/>
      <c r="C17" s="459" t="s">
        <v>73</v>
      </c>
      <c r="D17" s="459"/>
      <c r="E17" s="168" t="s">
        <v>12</v>
      </c>
      <c r="F17" s="411" t="s">
        <v>12</v>
      </c>
      <c r="G17" s="411" t="s">
        <v>12</v>
      </c>
      <c r="H17" s="412" t="s">
        <v>12</v>
      </c>
      <c r="I17" s="411" t="s">
        <v>12</v>
      </c>
      <c r="J17" s="411" t="s">
        <v>12</v>
      </c>
      <c r="K17" s="411" t="s">
        <v>12</v>
      </c>
      <c r="L17" s="411" t="s">
        <v>12</v>
      </c>
      <c r="M17" s="411" t="s">
        <v>12</v>
      </c>
      <c r="N17" s="411" t="s">
        <v>12</v>
      </c>
      <c r="O17" s="411" t="s">
        <v>12</v>
      </c>
      <c r="P17" s="412" t="s">
        <v>12</v>
      </c>
    </row>
    <row r="18" spans="1:16" s="419" customFormat="1" ht="35.25" customHeight="1" x14ac:dyDescent="0.25">
      <c r="A18" s="472"/>
      <c r="B18" s="462"/>
      <c r="C18" s="463" t="s">
        <v>325</v>
      </c>
      <c r="D18" s="464"/>
      <c r="E18" s="415" t="s">
        <v>442</v>
      </c>
      <c r="F18" s="418" t="s">
        <v>12</v>
      </c>
      <c r="G18" s="418" t="s">
        <v>12</v>
      </c>
      <c r="H18" s="418" t="s">
        <v>12</v>
      </c>
      <c r="I18" s="418" t="s">
        <v>12</v>
      </c>
      <c r="J18" s="418" t="s">
        <v>12</v>
      </c>
      <c r="K18" s="418" t="s">
        <v>12</v>
      </c>
      <c r="L18" s="418" t="s">
        <v>12</v>
      </c>
      <c r="M18" s="418" t="s">
        <v>12</v>
      </c>
      <c r="N18" s="418" t="s">
        <v>12</v>
      </c>
      <c r="O18" s="418" t="s">
        <v>12</v>
      </c>
      <c r="P18" s="418" t="s">
        <v>12</v>
      </c>
    </row>
    <row r="19" spans="1:16" ht="22.5" customHeight="1" x14ac:dyDescent="0.25">
      <c r="A19" s="470">
        <v>4</v>
      </c>
      <c r="B19" s="470" t="s">
        <v>74</v>
      </c>
      <c r="C19" s="459" t="s">
        <v>122</v>
      </c>
      <c r="D19" s="459"/>
      <c r="E19" s="168" t="s">
        <v>12</v>
      </c>
      <c r="F19" s="168" t="s">
        <v>12</v>
      </c>
      <c r="G19" s="185" t="s">
        <v>12</v>
      </c>
      <c r="H19" s="168" t="s">
        <v>12</v>
      </c>
      <c r="I19" s="185" t="s">
        <v>12</v>
      </c>
      <c r="J19" s="282" t="s">
        <v>12</v>
      </c>
      <c r="K19" s="188" t="s">
        <v>12</v>
      </c>
      <c r="L19" s="183" t="s">
        <v>12</v>
      </c>
      <c r="M19" s="282" t="s">
        <v>12</v>
      </c>
      <c r="N19" s="282" t="s">
        <v>12</v>
      </c>
      <c r="O19" s="282" t="s">
        <v>12</v>
      </c>
      <c r="P19" s="282" t="s">
        <v>12</v>
      </c>
    </row>
    <row r="20" spans="1:16" ht="42" customHeight="1" x14ac:dyDescent="0.25">
      <c r="A20" s="471"/>
      <c r="B20" s="471"/>
      <c r="C20" s="459" t="s">
        <v>123</v>
      </c>
      <c r="D20" s="459"/>
      <c r="E20" s="169" t="s">
        <v>638</v>
      </c>
      <c r="F20" s="187">
        <v>1</v>
      </c>
      <c r="G20" s="187">
        <v>1</v>
      </c>
      <c r="H20" s="187">
        <v>1</v>
      </c>
      <c r="I20" s="187">
        <v>1</v>
      </c>
      <c r="J20" s="187">
        <v>1</v>
      </c>
      <c r="K20" s="187">
        <v>1</v>
      </c>
      <c r="L20" s="187">
        <v>1</v>
      </c>
      <c r="M20" s="187">
        <v>1</v>
      </c>
      <c r="N20" s="187">
        <v>1</v>
      </c>
      <c r="O20" s="187">
        <v>1</v>
      </c>
      <c r="P20" s="420">
        <v>0.97119999999999995</v>
      </c>
    </row>
    <row r="21" spans="1:16" s="419" customFormat="1" ht="22.5" customHeight="1" x14ac:dyDescent="0.25">
      <c r="A21" s="472"/>
      <c r="B21" s="472"/>
      <c r="C21" s="463" t="s">
        <v>328</v>
      </c>
      <c r="D21" s="464"/>
      <c r="E21" s="415" t="s">
        <v>442</v>
      </c>
      <c r="F21" s="418" t="s">
        <v>12</v>
      </c>
      <c r="G21" s="418" t="s">
        <v>12</v>
      </c>
      <c r="H21" s="418" t="s">
        <v>12</v>
      </c>
      <c r="I21" s="418" t="s">
        <v>12</v>
      </c>
      <c r="J21" s="418" t="s">
        <v>12</v>
      </c>
      <c r="K21" s="418" t="s">
        <v>12</v>
      </c>
      <c r="L21" s="418" t="s">
        <v>12</v>
      </c>
      <c r="M21" s="418" t="s">
        <v>12</v>
      </c>
      <c r="N21" s="418" t="s">
        <v>12</v>
      </c>
      <c r="O21" s="418" t="s">
        <v>12</v>
      </c>
      <c r="P21" s="418" t="s">
        <v>12</v>
      </c>
    </row>
    <row r="22" spans="1:16" ht="90" x14ac:dyDescent="0.25">
      <c r="A22" s="470">
        <v>5</v>
      </c>
      <c r="B22" s="470" t="s">
        <v>124</v>
      </c>
      <c r="C22" s="465" t="s">
        <v>125</v>
      </c>
      <c r="D22" s="282" t="s">
        <v>419</v>
      </c>
      <c r="E22" s="168" t="s">
        <v>421</v>
      </c>
      <c r="F22" s="187"/>
      <c r="G22" s="187" t="s">
        <v>627</v>
      </c>
      <c r="H22" s="168"/>
      <c r="I22" s="282"/>
      <c r="J22" s="282"/>
      <c r="K22" s="282"/>
      <c r="L22" s="173"/>
      <c r="M22" s="282"/>
      <c r="N22" s="282"/>
      <c r="O22" s="282"/>
      <c r="P22" s="189"/>
    </row>
    <row r="23" spans="1:16" ht="90" x14ac:dyDescent="0.25">
      <c r="A23" s="471"/>
      <c r="B23" s="471"/>
      <c r="C23" s="465"/>
      <c r="D23" s="282" t="s">
        <v>420</v>
      </c>
      <c r="E23" s="168" t="s">
        <v>422</v>
      </c>
      <c r="F23" s="187" t="s">
        <v>627</v>
      </c>
      <c r="G23" s="187"/>
      <c r="H23" s="187" t="s">
        <v>627</v>
      </c>
      <c r="I23" s="187" t="s">
        <v>627</v>
      </c>
      <c r="J23" s="187" t="s">
        <v>627</v>
      </c>
      <c r="K23" s="187" t="s">
        <v>627</v>
      </c>
      <c r="L23" s="187" t="s">
        <v>627</v>
      </c>
      <c r="M23" s="187" t="s">
        <v>627</v>
      </c>
      <c r="N23" s="187" t="s">
        <v>627</v>
      </c>
      <c r="O23" s="187" t="s">
        <v>627</v>
      </c>
      <c r="P23" s="187" t="s">
        <v>628</v>
      </c>
    </row>
    <row r="24" spans="1:16" s="419" customFormat="1" ht="20.100000000000001" customHeight="1" x14ac:dyDescent="0.25">
      <c r="A24" s="472"/>
      <c r="B24" s="472"/>
      <c r="C24" s="463" t="s">
        <v>435</v>
      </c>
      <c r="D24" s="464"/>
      <c r="E24" s="415" t="s">
        <v>442</v>
      </c>
      <c r="F24" s="418" t="s">
        <v>12</v>
      </c>
      <c r="G24" s="418" t="s">
        <v>12</v>
      </c>
      <c r="H24" s="418" t="s">
        <v>12</v>
      </c>
      <c r="I24" s="418" t="s">
        <v>12</v>
      </c>
      <c r="J24" s="418" t="s">
        <v>12</v>
      </c>
      <c r="K24" s="418" t="s">
        <v>12</v>
      </c>
      <c r="L24" s="418" t="s">
        <v>12</v>
      </c>
      <c r="M24" s="418" t="s">
        <v>12</v>
      </c>
      <c r="N24" s="418" t="s">
        <v>12</v>
      </c>
      <c r="O24" s="418" t="s">
        <v>12</v>
      </c>
      <c r="P24" s="418" t="s">
        <v>12</v>
      </c>
    </row>
    <row r="25" spans="1:16" ht="45" customHeight="1" x14ac:dyDescent="0.25">
      <c r="A25" s="470">
        <v>6</v>
      </c>
      <c r="B25" s="460" t="s">
        <v>126</v>
      </c>
      <c r="C25" s="459" t="s">
        <v>127</v>
      </c>
      <c r="D25" s="459"/>
      <c r="E25" s="168" t="s">
        <v>12</v>
      </c>
      <c r="F25" s="168" t="s">
        <v>12</v>
      </c>
      <c r="G25" s="185" t="s">
        <v>12</v>
      </c>
      <c r="H25" s="168" t="s">
        <v>12</v>
      </c>
      <c r="I25" s="185" t="s">
        <v>12</v>
      </c>
      <c r="J25" s="282" t="s">
        <v>12</v>
      </c>
      <c r="K25" s="174" t="s">
        <v>12</v>
      </c>
      <c r="L25" s="173" t="s">
        <v>12</v>
      </c>
      <c r="M25" s="172" t="s">
        <v>12</v>
      </c>
      <c r="N25" s="282" t="s">
        <v>12</v>
      </c>
      <c r="O25" s="282" t="s">
        <v>12</v>
      </c>
      <c r="P25" s="282" t="s">
        <v>12</v>
      </c>
    </row>
    <row r="26" spans="1:16" ht="45" customHeight="1" x14ac:dyDescent="0.25">
      <c r="A26" s="471"/>
      <c r="B26" s="461"/>
      <c r="C26" s="459" t="s">
        <v>128</v>
      </c>
      <c r="D26" s="459"/>
      <c r="E26" s="168" t="s">
        <v>12</v>
      </c>
      <c r="F26" s="168" t="s">
        <v>12</v>
      </c>
      <c r="G26" s="185" t="s">
        <v>12</v>
      </c>
      <c r="H26" s="168" t="s">
        <v>12</v>
      </c>
      <c r="I26" s="185" t="s">
        <v>12</v>
      </c>
      <c r="J26" s="282" t="s">
        <v>12</v>
      </c>
      <c r="K26" s="174" t="s">
        <v>12</v>
      </c>
      <c r="L26" s="173" t="s">
        <v>12</v>
      </c>
      <c r="M26" s="172" t="s">
        <v>12</v>
      </c>
      <c r="N26" s="282" t="s">
        <v>12</v>
      </c>
      <c r="O26" s="282" t="s">
        <v>12</v>
      </c>
      <c r="P26" s="282" t="s">
        <v>12</v>
      </c>
    </row>
    <row r="27" spans="1:16" ht="45" customHeight="1" x14ac:dyDescent="0.25">
      <c r="A27" s="471"/>
      <c r="B27" s="461"/>
      <c r="C27" s="459" t="s">
        <v>129</v>
      </c>
      <c r="D27" s="459"/>
      <c r="E27" s="169">
        <v>1</v>
      </c>
      <c r="F27" s="169">
        <v>1</v>
      </c>
      <c r="G27" s="169">
        <v>1</v>
      </c>
      <c r="H27" s="169">
        <v>1</v>
      </c>
      <c r="I27" s="169">
        <v>1</v>
      </c>
      <c r="J27" s="169">
        <v>1</v>
      </c>
      <c r="K27" s="169">
        <v>1</v>
      </c>
      <c r="L27" s="169">
        <v>1</v>
      </c>
      <c r="M27" s="169">
        <v>1</v>
      </c>
      <c r="N27" s="169">
        <v>1</v>
      </c>
      <c r="O27" s="169">
        <v>1</v>
      </c>
      <c r="P27" s="169">
        <v>1</v>
      </c>
    </row>
    <row r="28" spans="1:16" ht="20.100000000000001" customHeight="1" x14ac:dyDescent="0.25">
      <c r="A28" s="472"/>
      <c r="B28" s="462"/>
      <c r="C28" s="463" t="s">
        <v>630</v>
      </c>
      <c r="D28" s="464"/>
      <c r="E28" s="415" t="s">
        <v>442</v>
      </c>
      <c r="F28" s="418" t="s">
        <v>12</v>
      </c>
      <c r="G28" s="418" t="s">
        <v>12</v>
      </c>
      <c r="H28" s="418" t="s">
        <v>12</v>
      </c>
      <c r="I28" s="418" t="s">
        <v>12</v>
      </c>
      <c r="J28" s="418" t="s">
        <v>12</v>
      </c>
      <c r="K28" s="418" t="s">
        <v>12</v>
      </c>
      <c r="L28" s="418" t="s">
        <v>12</v>
      </c>
      <c r="M28" s="418" t="s">
        <v>12</v>
      </c>
      <c r="N28" s="418" t="s">
        <v>12</v>
      </c>
      <c r="O28" s="418" t="s">
        <v>12</v>
      </c>
      <c r="P28" s="418" t="s">
        <v>12</v>
      </c>
    </row>
    <row r="29" spans="1:16" ht="51" customHeight="1" x14ac:dyDescent="0.25">
      <c r="A29" s="470">
        <v>7</v>
      </c>
      <c r="B29" s="460" t="s">
        <v>130</v>
      </c>
      <c r="C29" s="459" t="s">
        <v>131</v>
      </c>
      <c r="D29" s="459"/>
      <c r="E29" s="168" t="s">
        <v>12</v>
      </c>
      <c r="F29" s="168" t="s">
        <v>12</v>
      </c>
      <c r="G29" s="168" t="s">
        <v>12</v>
      </c>
      <c r="H29" s="168" t="s">
        <v>12</v>
      </c>
      <c r="I29" s="168" t="s">
        <v>629</v>
      </c>
      <c r="J29" s="168" t="s">
        <v>12</v>
      </c>
      <c r="K29" s="168" t="s">
        <v>12</v>
      </c>
      <c r="L29" s="168" t="s">
        <v>12</v>
      </c>
      <c r="M29" s="168" t="s">
        <v>629</v>
      </c>
      <c r="N29" s="168" t="s">
        <v>12</v>
      </c>
      <c r="O29" s="168" t="s">
        <v>12</v>
      </c>
      <c r="P29" s="168" t="s">
        <v>629</v>
      </c>
    </row>
    <row r="30" spans="1:16" s="419" customFormat="1" ht="20.100000000000001" customHeight="1" x14ac:dyDescent="0.25">
      <c r="A30" s="472"/>
      <c r="B30" s="462"/>
      <c r="C30" s="463" t="s">
        <v>344</v>
      </c>
      <c r="D30" s="464"/>
      <c r="E30" s="415" t="s">
        <v>442</v>
      </c>
      <c r="F30" s="418" t="s">
        <v>12</v>
      </c>
      <c r="G30" s="418" t="s">
        <v>12</v>
      </c>
      <c r="H30" s="418" t="s">
        <v>12</v>
      </c>
      <c r="I30" s="418" t="s">
        <v>629</v>
      </c>
      <c r="J30" s="418" t="s">
        <v>12</v>
      </c>
      <c r="K30" s="418" t="s">
        <v>12</v>
      </c>
      <c r="L30" s="418" t="s">
        <v>12</v>
      </c>
      <c r="M30" s="418" t="s">
        <v>629</v>
      </c>
      <c r="N30" s="418" t="s">
        <v>12</v>
      </c>
      <c r="O30" s="418" t="s">
        <v>12</v>
      </c>
      <c r="P30" s="418" t="s">
        <v>629</v>
      </c>
    </row>
    <row r="31" spans="1:16" ht="20.25" customHeight="1" x14ac:dyDescent="0.25">
      <c r="A31" s="470">
        <v>8</v>
      </c>
      <c r="B31" s="460" t="s">
        <v>132</v>
      </c>
      <c r="C31" s="459" t="s">
        <v>133</v>
      </c>
      <c r="D31" s="459"/>
      <c r="E31" s="460" t="s">
        <v>423</v>
      </c>
      <c r="F31" s="168" t="s">
        <v>12</v>
      </c>
      <c r="G31" s="168" t="s">
        <v>12</v>
      </c>
      <c r="H31" s="168" t="s">
        <v>12</v>
      </c>
      <c r="I31" s="168" t="s">
        <v>12</v>
      </c>
      <c r="J31" s="168" t="s">
        <v>12</v>
      </c>
      <c r="K31" s="168" t="s">
        <v>12</v>
      </c>
      <c r="L31" s="168" t="s">
        <v>12</v>
      </c>
      <c r="M31" s="168" t="s">
        <v>12</v>
      </c>
      <c r="N31" s="168" t="s">
        <v>12</v>
      </c>
      <c r="O31" s="168" t="s">
        <v>12</v>
      </c>
      <c r="P31" s="168" t="s">
        <v>12</v>
      </c>
    </row>
    <row r="32" spans="1:16" ht="20.25" customHeight="1" x14ac:dyDescent="0.25">
      <c r="A32" s="471"/>
      <c r="B32" s="461"/>
      <c r="C32" s="459" t="s">
        <v>134</v>
      </c>
      <c r="D32" s="459"/>
      <c r="E32" s="461"/>
      <c r="F32" s="168" t="s">
        <v>12</v>
      </c>
      <c r="G32" s="168" t="s">
        <v>12</v>
      </c>
      <c r="H32" s="168" t="s">
        <v>12</v>
      </c>
      <c r="I32" s="168" t="s">
        <v>12</v>
      </c>
      <c r="J32" s="168" t="s">
        <v>12</v>
      </c>
      <c r="K32" s="168" t="s">
        <v>12</v>
      </c>
      <c r="L32" s="168" t="s">
        <v>12</v>
      </c>
      <c r="M32" s="168" t="s">
        <v>12</v>
      </c>
      <c r="N32" s="168" t="s">
        <v>12</v>
      </c>
      <c r="O32" s="168" t="s">
        <v>12</v>
      </c>
      <c r="P32" s="168" t="s">
        <v>12</v>
      </c>
    </row>
    <row r="33" spans="1:16" ht="30" customHeight="1" x14ac:dyDescent="0.25">
      <c r="A33" s="471"/>
      <c r="B33" s="461"/>
      <c r="C33" s="459" t="s">
        <v>135</v>
      </c>
      <c r="D33" s="459"/>
      <c r="E33" s="461"/>
      <c r="F33" s="168" t="s">
        <v>12</v>
      </c>
      <c r="G33" s="168" t="s">
        <v>12</v>
      </c>
      <c r="H33" s="168" t="s">
        <v>12</v>
      </c>
      <c r="I33" s="168" t="s">
        <v>12</v>
      </c>
      <c r="J33" s="168" t="s">
        <v>12</v>
      </c>
      <c r="K33" s="168" t="s">
        <v>12</v>
      </c>
      <c r="L33" s="168" t="s">
        <v>12</v>
      </c>
      <c r="M33" s="168" t="s">
        <v>12</v>
      </c>
      <c r="N33" s="168" t="s">
        <v>12</v>
      </c>
      <c r="O33" s="168" t="s">
        <v>12</v>
      </c>
      <c r="P33" s="168" t="s">
        <v>12</v>
      </c>
    </row>
    <row r="34" spans="1:16" ht="30" customHeight="1" x14ac:dyDescent="0.25">
      <c r="A34" s="471"/>
      <c r="B34" s="461"/>
      <c r="C34" s="459" t="s">
        <v>136</v>
      </c>
      <c r="D34" s="459"/>
      <c r="E34" s="462"/>
      <c r="F34" s="168" t="s">
        <v>12</v>
      </c>
      <c r="G34" s="168" t="s">
        <v>12</v>
      </c>
      <c r="H34" s="168" t="s">
        <v>12</v>
      </c>
      <c r="I34" s="168" t="s">
        <v>12</v>
      </c>
      <c r="J34" s="168" t="s">
        <v>12</v>
      </c>
      <c r="K34" s="168" t="s">
        <v>12</v>
      </c>
      <c r="L34" s="168" t="s">
        <v>12</v>
      </c>
      <c r="M34" s="168" t="s">
        <v>12</v>
      </c>
      <c r="N34" s="168" t="s">
        <v>12</v>
      </c>
      <c r="O34" s="168" t="s">
        <v>12</v>
      </c>
      <c r="P34" s="168" t="s">
        <v>12</v>
      </c>
    </row>
    <row r="35" spans="1:16" s="419" customFormat="1" ht="20.100000000000001" customHeight="1" x14ac:dyDescent="0.25">
      <c r="A35" s="472"/>
      <c r="B35" s="462"/>
      <c r="C35" s="463" t="s">
        <v>350</v>
      </c>
      <c r="D35" s="464"/>
      <c r="E35" s="415" t="s">
        <v>442</v>
      </c>
      <c r="F35" s="418" t="s">
        <v>12</v>
      </c>
      <c r="G35" s="418" t="s">
        <v>12</v>
      </c>
      <c r="H35" s="418" t="s">
        <v>12</v>
      </c>
      <c r="I35" s="418" t="s">
        <v>12</v>
      </c>
      <c r="J35" s="418" t="s">
        <v>12</v>
      </c>
      <c r="K35" s="418" t="s">
        <v>12</v>
      </c>
      <c r="L35" s="418" t="s">
        <v>12</v>
      </c>
      <c r="M35" s="418" t="s">
        <v>12</v>
      </c>
      <c r="N35" s="418" t="s">
        <v>12</v>
      </c>
      <c r="O35" s="418" t="s">
        <v>12</v>
      </c>
      <c r="P35" s="418" t="s">
        <v>12</v>
      </c>
    </row>
    <row r="36" spans="1:16" ht="19.5" customHeight="1" x14ac:dyDescent="0.25">
      <c r="A36" s="470">
        <v>9</v>
      </c>
      <c r="B36" s="460" t="s">
        <v>137</v>
      </c>
      <c r="C36" s="459" t="s">
        <v>138</v>
      </c>
      <c r="D36" s="459"/>
      <c r="E36" s="175" t="s">
        <v>139</v>
      </c>
      <c r="F36" s="168" t="s">
        <v>12</v>
      </c>
      <c r="G36" s="168" t="s">
        <v>12</v>
      </c>
      <c r="H36" s="168" t="s">
        <v>12</v>
      </c>
      <c r="I36" s="168" t="s">
        <v>12</v>
      </c>
      <c r="J36" s="168" t="s">
        <v>12</v>
      </c>
      <c r="K36" s="168" t="s">
        <v>12</v>
      </c>
      <c r="L36" s="168" t="s">
        <v>12</v>
      </c>
      <c r="M36" s="168" t="s">
        <v>12</v>
      </c>
      <c r="N36" s="168" t="s">
        <v>12</v>
      </c>
      <c r="O36" s="168" t="s">
        <v>12</v>
      </c>
      <c r="P36" s="168" t="s">
        <v>12</v>
      </c>
    </row>
    <row r="37" spans="1:16" ht="32.25" customHeight="1" x14ac:dyDescent="0.25">
      <c r="A37" s="471"/>
      <c r="B37" s="461"/>
      <c r="C37" s="459" t="s">
        <v>140</v>
      </c>
      <c r="D37" s="459"/>
      <c r="E37" s="169" t="s">
        <v>639</v>
      </c>
      <c r="F37" s="424">
        <v>100</v>
      </c>
      <c r="G37" s="424">
        <v>100</v>
      </c>
      <c r="H37" s="424">
        <v>100</v>
      </c>
      <c r="I37" s="424">
        <v>100</v>
      </c>
      <c r="J37" s="424">
        <v>100</v>
      </c>
      <c r="K37" s="424">
        <v>100</v>
      </c>
      <c r="L37" s="424">
        <v>100</v>
      </c>
      <c r="M37" s="424">
        <v>100</v>
      </c>
      <c r="N37" s="424">
        <v>100</v>
      </c>
      <c r="O37" s="424">
        <v>100</v>
      </c>
      <c r="P37" s="424">
        <v>100</v>
      </c>
    </row>
    <row r="38" spans="1:16" s="419" customFormat="1" ht="20.100000000000001" customHeight="1" x14ac:dyDescent="0.25">
      <c r="A38" s="472"/>
      <c r="B38" s="462"/>
      <c r="C38" s="463" t="s">
        <v>353</v>
      </c>
      <c r="D38" s="464"/>
      <c r="E38" s="415" t="s">
        <v>442</v>
      </c>
      <c r="F38" s="418" t="s">
        <v>12</v>
      </c>
      <c r="G38" s="418" t="s">
        <v>12</v>
      </c>
      <c r="H38" s="418" t="s">
        <v>12</v>
      </c>
      <c r="I38" s="418" t="s">
        <v>12</v>
      </c>
      <c r="J38" s="418" t="s">
        <v>12</v>
      </c>
      <c r="K38" s="418" t="s">
        <v>12</v>
      </c>
      <c r="L38" s="418" t="s">
        <v>12</v>
      </c>
      <c r="M38" s="418" t="s">
        <v>12</v>
      </c>
      <c r="N38" s="418" t="s">
        <v>12</v>
      </c>
      <c r="O38" s="418" t="s">
        <v>12</v>
      </c>
      <c r="P38" s="418" t="s">
        <v>12</v>
      </c>
    </row>
    <row r="39" spans="1:16" ht="22.5" customHeight="1" x14ac:dyDescent="0.25">
      <c r="A39" s="285" t="s">
        <v>141</v>
      </c>
      <c r="B39" s="457" t="s">
        <v>142</v>
      </c>
      <c r="C39" s="458"/>
      <c r="D39" s="458"/>
      <c r="E39" s="458"/>
      <c r="F39" s="176"/>
      <c r="G39" s="190"/>
      <c r="H39" s="191"/>
      <c r="I39" s="192"/>
      <c r="J39" s="182"/>
      <c r="K39" s="182"/>
      <c r="L39" s="176"/>
      <c r="M39" s="284"/>
      <c r="N39" s="182"/>
      <c r="O39" s="182"/>
      <c r="P39" s="182"/>
    </row>
    <row r="40" spans="1:16" ht="47.45" customHeight="1" x14ac:dyDescent="0.25">
      <c r="A40" s="470">
        <v>10</v>
      </c>
      <c r="B40" s="470" t="s">
        <v>143</v>
      </c>
      <c r="C40" s="459" t="s">
        <v>424</v>
      </c>
      <c r="D40" s="459"/>
      <c r="E40" s="282" t="s">
        <v>631</v>
      </c>
      <c r="F40" s="421">
        <v>54.95</v>
      </c>
      <c r="G40" s="422">
        <v>63.51</v>
      </c>
      <c r="H40" s="422">
        <v>60.79</v>
      </c>
      <c r="I40" s="422">
        <v>67.400000000000006</v>
      </c>
      <c r="J40" s="422">
        <v>60.72</v>
      </c>
      <c r="K40" s="422">
        <v>67.540000000000006</v>
      </c>
      <c r="L40" s="422">
        <v>52.61</v>
      </c>
      <c r="M40" s="422">
        <v>54.02</v>
      </c>
      <c r="N40" s="422">
        <v>53.01</v>
      </c>
      <c r="O40" s="422">
        <v>57.21</v>
      </c>
      <c r="P40" s="422">
        <v>49.1</v>
      </c>
    </row>
    <row r="41" spans="1:16" s="419" customFormat="1" ht="20.100000000000001" customHeight="1" x14ac:dyDescent="0.25">
      <c r="A41" s="472"/>
      <c r="B41" s="472"/>
      <c r="C41" s="463" t="s">
        <v>355</v>
      </c>
      <c r="D41" s="464"/>
      <c r="E41" s="415" t="s">
        <v>442</v>
      </c>
      <c r="F41" s="415" t="s">
        <v>12</v>
      </c>
      <c r="G41" s="415" t="s">
        <v>12</v>
      </c>
      <c r="H41" s="415" t="s">
        <v>12</v>
      </c>
      <c r="I41" s="415" t="s">
        <v>12</v>
      </c>
      <c r="J41" s="415" t="s">
        <v>12</v>
      </c>
      <c r="K41" s="415" t="s">
        <v>12</v>
      </c>
      <c r="L41" s="415" t="s">
        <v>12</v>
      </c>
      <c r="M41" s="415" t="s">
        <v>12</v>
      </c>
      <c r="N41" s="415" t="s">
        <v>12</v>
      </c>
      <c r="O41" s="415" t="s">
        <v>12</v>
      </c>
      <c r="P41" s="415" t="s">
        <v>12</v>
      </c>
    </row>
    <row r="42" spans="1:16" ht="51" x14ac:dyDescent="0.25">
      <c r="A42" s="470">
        <v>11</v>
      </c>
      <c r="B42" s="470" t="s">
        <v>144</v>
      </c>
      <c r="C42" s="459" t="s">
        <v>425</v>
      </c>
      <c r="D42" s="459"/>
      <c r="E42" s="282" t="s">
        <v>426</v>
      </c>
      <c r="F42" s="421">
        <v>3.4001743679163035</v>
      </c>
      <c r="G42" s="422">
        <v>2.5499999999999998</v>
      </c>
      <c r="H42" s="422">
        <v>3.6454368083785402</v>
      </c>
      <c r="I42" s="422">
        <v>1.9729594785942333</v>
      </c>
      <c r="J42" s="422">
        <v>1.1894995898277276</v>
      </c>
      <c r="K42" s="422">
        <v>1.4000000000000001</v>
      </c>
      <c r="L42" s="422">
        <v>3.7772830722185233</v>
      </c>
      <c r="M42" s="422">
        <v>2.7</v>
      </c>
      <c r="N42" s="422">
        <v>0.69</v>
      </c>
      <c r="O42" s="422">
        <v>2.34</v>
      </c>
      <c r="P42" s="422">
        <v>9.1582181259600617</v>
      </c>
    </row>
    <row r="43" spans="1:16" s="419" customFormat="1" ht="20.100000000000001" customHeight="1" x14ac:dyDescent="0.25">
      <c r="A43" s="472"/>
      <c r="B43" s="472"/>
      <c r="C43" s="463" t="s">
        <v>359</v>
      </c>
      <c r="D43" s="464"/>
      <c r="E43" s="415" t="s">
        <v>442</v>
      </c>
      <c r="F43" s="415" t="s">
        <v>12</v>
      </c>
      <c r="G43" s="415" t="s">
        <v>12</v>
      </c>
      <c r="H43" s="415" t="s">
        <v>12</v>
      </c>
      <c r="I43" s="415" t="s">
        <v>12</v>
      </c>
      <c r="J43" s="415" t="s">
        <v>12</v>
      </c>
      <c r="K43" s="415" t="s">
        <v>12</v>
      </c>
      <c r="L43" s="415" t="s">
        <v>12</v>
      </c>
      <c r="M43" s="415" t="s">
        <v>12</v>
      </c>
      <c r="N43" s="415" t="s">
        <v>12</v>
      </c>
      <c r="O43" s="415" t="s">
        <v>12</v>
      </c>
      <c r="P43" s="415" t="s">
        <v>12</v>
      </c>
    </row>
    <row r="44" spans="1:16" ht="24.75" customHeight="1" x14ac:dyDescent="0.25">
      <c r="A44" s="470">
        <v>12</v>
      </c>
      <c r="B44" s="470" t="s">
        <v>145</v>
      </c>
      <c r="C44" s="459" t="s">
        <v>146</v>
      </c>
      <c r="D44" s="459"/>
      <c r="E44" s="169" t="s">
        <v>640</v>
      </c>
      <c r="F44" s="421">
        <v>99.109562524196676</v>
      </c>
      <c r="G44" s="422">
        <v>98.746867167919788</v>
      </c>
      <c r="H44" s="422">
        <v>90.362679145949116</v>
      </c>
      <c r="I44" s="422">
        <v>90.695283382598632</v>
      </c>
      <c r="J44" s="422">
        <v>99.604492959974692</v>
      </c>
      <c r="K44" s="422">
        <v>98.671957243501495</v>
      </c>
      <c r="L44" s="422">
        <v>78.226794024001961</v>
      </c>
      <c r="M44" s="422">
        <v>91.802980734278435</v>
      </c>
      <c r="N44" s="422">
        <v>98.0592236894758</v>
      </c>
      <c r="O44" s="422">
        <v>97.575531518090258</v>
      </c>
      <c r="P44" s="422">
        <v>96.6875</v>
      </c>
    </row>
    <row r="45" spans="1:16" ht="43.9" customHeight="1" x14ac:dyDescent="0.25">
      <c r="A45" s="471"/>
      <c r="B45" s="471"/>
      <c r="C45" s="459" t="s">
        <v>147</v>
      </c>
      <c r="D45" s="459"/>
      <c r="E45" s="169" t="s">
        <v>641</v>
      </c>
      <c r="F45" s="421">
        <v>35.540069686411151</v>
      </c>
      <c r="G45" s="422">
        <v>59.78279030910609</v>
      </c>
      <c r="H45" s="422">
        <v>45.437262357414447</v>
      </c>
      <c r="I45" s="422">
        <v>47.885875851432978</v>
      </c>
      <c r="J45" s="422">
        <v>39.677266255339347</v>
      </c>
      <c r="K45" s="422">
        <v>42.432585634464331</v>
      </c>
      <c r="L45" s="422">
        <v>29.047269164829782</v>
      </c>
      <c r="M45" s="422">
        <v>48.655034532897126</v>
      </c>
      <c r="N45" s="422">
        <v>44.937975190076031</v>
      </c>
      <c r="O45" s="422">
        <v>27.601641178664675</v>
      </c>
      <c r="P45" s="422">
        <v>28.875</v>
      </c>
    </row>
    <row r="46" spans="1:16" s="419" customFormat="1" ht="20.100000000000001" customHeight="1" x14ac:dyDescent="0.25">
      <c r="A46" s="472"/>
      <c r="B46" s="472"/>
      <c r="C46" s="463" t="s">
        <v>362</v>
      </c>
      <c r="D46" s="464"/>
      <c r="E46" s="415" t="s">
        <v>442</v>
      </c>
      <c r="F46" s="415" t="s">
        <v>12</v>
      </c>
      <c r="G46" s="415" t="s">
        <v>12</v>
      </c>
      <c r="H46" s="415" t="s">
        <v>12</v>
      </c>
      <c r="I46" s="415" t="s">
        <v>12</v>
      </c>
      <c r="J46" s="415" t="s">
        <v>12</v>
      </c>
      <c r="K46" s="415" t="s">
        <v>12</v>
      </c>
      <c r="L46" s="415" t="s">
        <v>12</v>
      </c>
      <c r="M46" s="415" t="s">
        <v>12</v>
      </c>
      <c r="N46" s="415" t="s">
        <v>12</v>
      </c>
      <c r="O46" s="415" t="s">
        <v>12</v>
      </c>
      <c r="P46" s="415" t="s">
        <v>12</v>
      </c>
    </row>
    <row r="47" spans="1:16" ht="82.5" customHeight="1" x14ac:dyDescent="0.25">
      <c r="A47" s="470">
        <v>13</v>
      </c>
      <c r="B47" s="460" t="s">
        <v>148</v>
      </c>
      <c r="C47" s="459" t="s">
        <v>635</v>
      </c>
      <c r="D47" s="459"/>
      <c r="E47" s="168" t="s">
        <v>12</v>
      </c>
      <c r="F47" s="168" t="s">
        <v>12</v>
      </c>
      <c r="G47" s="168" t="s">
        <v>12</v>
      </c>
      <c r="H47" s="168" t="s">
        <v>12</v>
      </c>
      <c r="I47" s="168" t="s">
        <v>12</v>
      </c>
      <c r="J47" s="168" t="s">
        <v>12</v>
      </c>
      <c r="K47" s="168" t="s">
        <v>12</v>
      </c>
      <c r="L47" s="168" t="s">
        <v>12</v>
      </c>
      <c r="M47" s="168" t="s">
        <v>12</v>
      </c>
      <c r="N47" s="168" t="s">
        <v>12</v>
      </c>
      <c r="O47" s="168" t="s">
        <v>12</v>
      </c>
      <c r="P47" s="168" t="s">
        <v>12</v>
      </c>
    </row>
    <row r="48" spans="1:16" ht="36.75" customHeight="1" x14ac:dyDescent="0.25">
      <c r="A48" s="471"/>
      <c r="B48" s="461"/>
      <c r="C48" s="459" t="s">
        <v>149</v>
      </c>
      <c r="D48" s="459"/>
      <c r="E48" s="168" t="s">
        <v>12</v>
      </c>
      <c r="F48" s="168" t="s">
        <v>12</v>
      </c>
      <c r="G48" s="168" t="s">
        <v>12</v>
      </c>
      <c r="H48" s="168" t="s">
        <v>12</v>
      </c>
      <c r="I48" s="168" t="s">
        <v>12</v>
      </c>
      <c r="J48" s="168" t="s">
        <v>12</v>
      </c>
      <c r="K48" s="168" t="s">
        <v>12</v>
      </c>
      <c r="L48" s="168" t="s">
        <v>12</v>
      </c>
      <c r="M48" s="168" t="s">
        <v>12</v>
      </c>
      <c r="N48" s="168" t="s">
        <v>12</v>
      </c>
      <c r="O48" s="168" t="s">
        <v>12</v>
      </c>
      <c r="P48" s="168" t="s">
        <v>12</v>
      </c>
    </row>
    <row r="49" spans="1:29" ht="58.5" customHeight="1" x14ac:dyDescent="0.25">
      <c r="A49" s="471"/>
      <c r="B49" s="461"/>
      <c r="C49" s="459" t="s">
        <v>150</v>
      </c>
      <c r="D49" s="459"/>
      <c r="E49" s="169" t="s">
        <v>428</v>
      </c>
      <c r="F49" s="168" t="s">
        <v>12</v>
      </c>
      <c r="G49" s="168" t="s">
        <v>12</v>
      </c>
      <c r="H49" s="168" t="s">
        <v>12</v>
      </c>
      <c r="I49" s="168" t="s">
        <v>12</v>
      </c>
      <c r="J49" s="168" t="s">
        <v>12</v>
      </c>
      <c r="K49" s="168" t="s">
        <v>12</v>
      </c>
      <c r="L49" s="168" t="s">
        <v>12</v>
      </c>
      <c r="M49" s="168" t="s">
        <v>12</v>
      </c>
      <c r="N49" s="168" t="s">
        <v>12</v>
      </c>
      <c r="O49" s="168" t="s">
        <v>12</v>
      </c>
      <c r="P49" s="168" t="s">
        <v>12</v>
      </c>
    </row>
    <row r="50" spans="1:29" ht="55.5" customHeight="1" x14ac:dyDescent="0.25">
      <c r="A50" s="471"/>
      <c r="B50" s="461"/>
      <c r="C50" s="459" t="s">
        <v>151</v>
      </c>
      <c r="D50" s="459"/>
      <c r="E50" s="168" t="s">
        <v>12</v>
      </c>
      <c r="F50" s="168" t="s">
        <v>633</v>
      </c>
      <c r="G50" s="168" t="s">
        <v>633</v>
      </c>
      <c r="H50" s="168" t="s">
        <v>633</v>
      </c>
      <c r="I50" s="168" t="s">
        <v>633</v>
      </c>
      <c r="J50" s="168" t="s">
        <v>633</v>
      </c>
      <c r="K50" s="168" t="s">
        <v>12</v>
      </c>
      <c r="L50" s="168" t="s">
        <v>633</v>
      </c>
      <c r="M50" s="168" t="s">
        <v>633</v>
      </c>
      <c r="N50" s="168" t="s">
        <v>633</v>
      </c>
      <c r="O50" s="168" t="s">
        <v>633</v>
      </c>
      <c r="P50" s="168" t="s">
        <v>633</v>
      </c>
    </row>
    <row r="51" spans="1:29" ht="38.25" customHeight="1" x14ac:dyDescent="0.25">
      <c r="A51" s="471"/>
      <c r="B51" s="461"/>
      <c r="C51" s="459" t="s">
        <v>152</v>
      </c>
      <c r="D51" s="459"/>
      <c r="E51" s="168" t="s">
        <v>12</v>
      </c>
      <c r="F51" s="168" t="s">
        <v>12</v>
      </c>
      <c r="G51" s="168" t="s">
        <v>12</v>
      </c>
      <c r="H51" s="168" t="s">
        <v>12</v>
      </c>
      <c r="I51" s="168" t="s">
        <v>12</v>
      </c>
      <c r="J51" s="168" t="s">
        <v>12</v>
      </c>
      <c r="K51" s="168" t="s">
        <v>12</v>
      </c>
      <c r="L51" s="168" t="s">
        <v>12</v>
      </c>
      <c r="M51" s="168" t="s">
        <v>12</v>
      </c>
      <c r="N51" s="168" t="s">
        <v>12</v>
      </c>
      <c r="O51" s="168" t="s">
        <v>12</v>
      </c>
      <c r="P51" s="168" t="s">
        <v>12</v>
      </c>
    </row>
    <row r="52" spans="1:29" s="419" customFormat="1" ht="39.950000000000003" customHeight="1" x14ac:dyDescent="0.25">
      <c r="A52" s="471"/>
      <c r="B52" s="461"/>
      <c r="C52" s="463" t="s">
        <v>373</v>
      </c>
      <c r="D52" s="464"/>
      <c r="E52" s="415" t="s">
        <v>442</v>
      </c>
      <c r="F52" s="415" t="s">
        <v>12</v>
      </c>
      <c r="G52" s="415" t="s">
        <v>12</v>
      </c>
      <c r="H52" s="415" t="s">
        <v>12</v>
      </c>
      <c r="I52" s="415" t="s">
        <v>12</v>
      </c>
      <c r="J52" s="415" t="s">
        <v>12</v>
      </c>
      <c r="K52" s="415" t="s">
        <v>12</v>
      </c>
      <c r="L52" s="415" t="s">
        <v>12</v>
      </c>
      <c r="M52" s="415" t="s">
        <v>12</v>
      </c>
      <c r="N52" s="415" t="s">
        <v>12</v>
      </c>
      <c r="O52" s="415" t="s">
        <v>12</v>
      </c>
      <c r="P52" s="415" t="s">
        <v>12</v>
      </c>
    </row>
    <row r="53" spans="1:29" ht="14.25" x14ac:dyDescent="0.25">
      <c r="A53" s="285" t="s">
        <v>153</v>
      </c>
      <c r="B53" s="468" t="s">
        <v>154</v>
      </c>
      <c r="C53" s="469"/>
      <c r="D53" s="469"/>
      <c r="E53" s="469"/>
      <c r="F53" s="176"/>
      <c r="G53" s="190"/>
      <c r="H53" s="193"/>
      <c r="I53" s="192"/>
      <c r="J53" s="182"/>
      <c r="K53" s="182"/>
      <c r="L53" s="177"/>
      <c r="M53" s="284"/>
      <c r="N53" s="182"/>
      <c r="O53" s="182"/>
      <c r="P53" s="182"/>
    </row>
    <row r="54" spans="1:29" ht="38.25" x14ac:dyDescent="0.25">
      <c r="A54" s="470">
        <v>14</v>
      </c>
      <c r="B54" s="460" t="s">
        <v>155</v>
      </c>
      <c r="C54" s="465" t="s">
        <v>156</v>
      </c>
      <c r="D54" s="289" t="s">
        <v>157</v>
      </c>
      <c r="E54" s="168" t="s">
        <v>12</v>
      </c>
      <c r="F54" s="168" t="s">
        <v>12</v>
      </c>
      <c r="G54" s="168" t="s">
        <v>12</v>
      </c>
      <c r="H54" s="168" t="s">
        <v>12</v>
      </c>
      <c r="I54" s="168" t="s">
        <v>12</v>
      </c>
      <c r="J54" s="168" t="s">
        <v>12</v>
      </c>
      <c r="K54" s="168" t="s">
        <v>12</v>
      </c>
      <c r="L54" s="168" t="s">
        <v>12</v>
      </c>
      <c r="M54" s="168" t="s">
        <v>12</v>
      </c>
      <c r="N54" s="168" t="s">
        <v>12</v>
      </c>
      <c r="O54" s="168" t="s">
        <v>12</v>
      </c>
      <c r="P54" s="168" t="s">
        <v>12</v>
      </c>
    </row>
    <row r="55" spans="1:29" ht="38.25" x14ac:dyDescent="0.25">
      <c r="A55" s="471"/>
      <c r="B55" s="461"/>
      <c r="C55" s="465"/>
      <c r="D55" s="289" t="s">
        <v>158</v>
      </c>
      <c r="E55" s="168" t="s">
        <v>12</v>
      </c>
      <c r="F55" s="168" t="s">
        <v>297</v>
      </c>
      <c r="G55" s="168" t="s">
        <v>297</v>
      </c>
      <c r="H55" s="168" t="s">
        <v>297</v>
      </c>
      <c r="I55" s="168" t="s">
        <v>297</v>
      </c>
      <c r="J55" s="168" t="s">
        <v>297</v>
      </c>
      <c r="K55" s="168" t="s">
        <v>297</v>
      </c>
      <c r="L55" s="168" t="s">
        <v>297</v>
      </c>
      <c r="M55" s="168" t="s">
        <v>297</v>
      </c>
      <c r="N55" s="168" t="s">
        <v>297</v>
      </c>
      <c r="O55" s="168" t="s">
        <v>297</v>
      </c>
      <c r="P55" s="168" t="s">
        <v>297</v>
      </c>
    </row>
    <row r="56" spans="1:29" ht="27.75" customHeight="1" x14ac:dyDescent="0.25">
      <c r="A56" s="471"/>
      <c r="B56" s="461"/>
      <c r="C56" s="465"/>
      <c r="D56" s="289" t="s">
        <v>28</v>
      </c>
      <c r="E56" s="169" t="s">
        <v>418</v>
      </c>
      <c r="F56" s="424">
        <v>100</v>
      </c>
      <c r="G56" s="424">
        <v>100</v>
      </c>
      <c r="H56" s="424">
        <v>100</v>
      </c>
      <c r="I56" s="424">
        <v>100</v>
      </c>
      <c r="J56" s="424">
        <v>100</v>
      </c>
      <c r="K56" s="424">
        <v>100</v>
      </c>
      <c r="L56" s="424">
        <v>100</v>
      </c>
      <c r="M56" s="424">
        <v>100</v>
      </c>
      <c r="N56" s="424">
        <v>100</v>
      </c>
      <c r="O56" s="424">
        <v>100</v>
      </c>
      <c r="P56" s="424">
        <v>100</v>
      </c>
    </row>
    <row r="57" spans="1:29" ht="39" customHeight="1" x14ac:dyDescent="0.25">
      <c r="A57" s="471"/>
      <c r="B57" s="461"/>
      <c r="C57" s="465"/>
      <c r="D57" s="289" t="s">
        <v>159</v>
      </c>
      <c r="E57" s="168" t="s">
        <v>12</v>
      </c>
      <c r="F57" s="168" t="s">
        <v>297</v>
      </c>
      <c r="G57" s="168" t="s">
        <v>297</v>
      </c>
      <c r="H57" s="168" t="s">
        <v>297</v>
      </c>
      <c r="I57" s="168" t="s">
        <v>297</v>
      </c>
      <c r="J57" s="168" t="s">
        <v>297</v>
      </c>
      <c r="K57" s="168" t="s">
        <v>297</v>
      </c>
      <c r="L57" s="168" t="s">
        <v>297</v>
      </c>
      <c r="M57" s="168" t="s">
        <v>297</v>
      </c>
      <c r="N57" s="168" t="s">
        <v>297</v>
      </c>
      <c r="O57" s="168" t="s">
        <v>297</v>
      </c>
      <c r="P57" s="168" t="s">
        <v>298</v>
      </c>
    </row>
    <row r="58" spans="1:29" ht="26.25" customHeight="1" x14ac:dyDescent="0.25">
      <c r="A58" s="471"/>
      <c r="B58" s="461"/>
      <c r="C58" s="465"/>
      <c r="D58" s="289" t="s">
        <v>160</v>
      </c>
      <c r="E58" s="168" t="s">
        <v>12</v>
      </c>
      <c r="F58" s="168" t="s">
        <v>298</v>
      </c>
      <c r="G58" s="168" t="s">
        <v>298</v>
      </c>
      <c r="H58" s="168" t="s">
        <v>298</v>
      </c>
      <c r="I58" s="168" t="s">
        <v>298</v>
      </c>
      <c r="J58" s="168" t="s">
        <v>298</v>
      </c>
      <c r="K58" s="168" t="s">
        <v>298</v>
      </c>
      <c r="L58" s="168" t="s">
        <v>298</v>
      </c>
      <c r="M58" s="168" t="s">
        <v>298</v>
      </c>
      <c r="N58" s="168" t="s">
        <v>298</v>
      </c>
      <c r="O58" s="168" t="s">
        <v>298</v>
      </c>
      <c r="P58" s="168" t="s">
        <v>298</v>
      </c>
    </row>
    <row r="59" spans="1:29" ht="42" customHeight="1" x14ac:dyDescent="0.25">
      <c r="A59" s="471"/>
      <c r="B59" s="461"/>
      <c r="C59" s="465"/>
      <c r="D59" s="289" t="s">
        <v>31</v>
      </c>
      <c r="E59" s="168" t="s">
        <v>324</v>
      </c>
      <c r="F59" s="168" t="s">
        <v>505</v>
      </c>
      <c r="G59" s="168" t="s">
        <v>505</v>
      </c>
      <c r="H59" s="168" t="s">
        <v>505</v>
      </c>
      <c r="I59" s="168" t="s">
        <v>505</v>
      </c>
      <c r="J59" s="168" t="s">
        <v>505</v>
      </c>
      <c r="K59" s="168" t="s">
        <v>505</v>
      </c>
      <c r="L59" s="168" t="s">
        <v>505</v>
      </c>
      <c r="M59" s="168" t="s">
        <v>505</v>
      </c>
      <c r="N59" s="168" t="s">
        <v>505</v>
      </c>
      <c r="O59" s="168" t="s">
        <v>505</v>
      </c>
      <c r="P59" s="168" t="s">
        <v>505</v>
      </c>
    </row>
    <row r="60" spans="1:29" ht="54" customHeight="1" x14ac:dyDescent="0.25">
      <c r="A60" s="471"/>
      <c r="B60" s="461"/>
      <c r="C60" s="459" t="s">
        <v>161</v>
      </c>
      <c r="D60" s="459"/>
      <c r="E60" s="169" t="s">
        <v>642</v>
      </c>
      <c r="F60" s="421">
        <v>96.289999999999992</v>
      </c>
      <c r="G60" s="422">
        <v>94.97</v>
      </c>
      <c r="H60" s="422">
        <v>94.12</v>
      </c>
      <c r="I60" s="426">
        <v>100</v>
      </c>
      <c r="J60" s="426">
        <v>100</v>
      </c>
      <c r="K60" s="426">
        <v>100</v>
      </c>
      <c r="L60" s="426">
        <v>100</v>
      </c>
      <c r="M60" s="426">
        <v>100</v>
      </c>
      <c r="N60" s="426">
        <v>100</v>
      </c>
      <c r="O60" s="422">
        <v>96.8</v>
      </c>
      <c r="P60" s="422">
        <v>72</v>
      </c>
      <c r="Q60" s="425"/>
      <c r="R60" s="425"/>
      <c r="S60" s="425"/>
      <c r="T60" s="425"/>
      <c r="U60" s="425"/>
      <c r="V60" s="425"/>
      <c r="W60" s="425"/>
      <c r="X60" s="425"/>
      <c r="Y60" s="425"/>
      <c r="Z60" s="425"/>
      <c r="AA60" s="425"/>
      <c r="AB60" s="425"/>
      <c r="AC60" s="425"/>
    </row>
    <row r="61" spans="1:29" s="419" customFormat="1" ht="20.100000000000001" customHeight="1" x14ac:dyDescent="0.25">
      <c r="A61" s="472"/>
      <c r="B61" s="462"/>
      <c r="C61" s="466" t="s">
        <v>634</v>
      </c>
      <c r="D61" s="467"/>
      <c r="E61" s="415" t="s">
        <v>442</v>
      </c>
      <c r="F61" s="415" t="s">
        <v>12</v>
      </c>
      <c r="G61" s="415" t="s">
        <v>12</v>
      </c>
      <c r="H61" s="415" t="s">
        <v>12</v>
      </c>
      <c r="I61" s="415" t="s">
        <v>12</v>
      </c>
      <c r="J61" s="415" t="s">
        <v>12</v>
      </c>
      <c r="K61" s="415" t="s">
        <v>12</v>
      </c>
      <c r="L61" s="415" t="s">
        <v>12</v>
      </c>
      <c r="M61" s="415" t="s">
        <v>12</v>
      </c>
      <c r="N61" s="415" t="s">
        <v>12</v>
      </c>
      <c r="O61" s="415" t="s">
        <v>12</v>
      </c>
      <c r="P61" s="415" t="s">
        <v>12</v>
      </c>
    </row>
    <row r="62" spans="1:29" s="179" customFormat="1" ht="39.950000000000003" customHeight="1" x14ac:dyDescent="0.25">
      <c r="A62" s="479">
        <v>15</v>
      </c>
      <c r="B62" s="479" t="s">
        <v>162</v>
      </c>
      <c r="C62" s="459" t="s">
        <v>163</v>
      </c>
      <c r="D62" s="459"/>
      <c r="E62" s="169" t="s">
        <v>430</v>
      </c>
      <c r="F62" s="421">
        <v>95.820000000000007</v>
      </c>
      <c r="G62" s="421">
        <v>95.75</v>
      </c>
      <c r="H62" s="421">
        <v>95.5</v>
      </c>
      <c r="I62" s="421">
        <v>97.49</v>
      </c>
      <c r="J62" s="421">
        <v>95.199999999999989</v>
      </c>
      <c r="K62" s="421">
        <v>95.199999999999989</v>
      </c>
      <c r="L62" s="421">
        <v>90.3</v>
      </c>
      <c r="M62" s="421">
        <v>91.53</v>
      </c>
      <c r="N62" s="421">
        <v>97.899999999999991</v>
      </c>
      <c r="O62" s="421">
        <v>96.5</v>
      </c>
      <c r="P62" s="421">
        <v>100</v>
      </c>
    </row>
    <row r="63" spans="1:29" s="179" customFormat="1" ht="20.100000000000001" customHeight="1" x14ac:dyDescent="0.25">
      <c r="A63" s="480"/>
      <c r="B63" s="480"/>
      <c r="C63" s="459" t="s">
        <v>164</v>
      </c>
      <c r="D63" s="459"/>
      <c r="E63" s="282" t="s">
        <v>12</v>
      </c>
      <c r="F63" s="393" t="s">
        <v>12</v>
      </c>
      <c r="G63" s="393" t="s">
        <v>12</v>
      </c>
      <c r="H63" s="393" t="s">
        <v>12</v>
      </c>
      <c r="I63" s="393" t="s">
        <v>12</v>
      </c>
      <c r="J63" s="393" t="s">
        <v>12</v>
      </c>
      <c r="K63" s="393" t="s">
        <v>12</v>
      </c>
      <c r="L63" s="393" t="s">
        <v>12</v>
      </c>
      <c r="M63" s="393" t="s">
        <v>12</v>
      </c>
      <c r="N63" s="393" t="s">
        <v>12</v>
      </c>
      <c r="O63" s="393" t="s">
        <v>12</v>
      </c>
      <c r="P63" s="393" t="s">
        <v>12</v>
      </c>
    </row>
    <row r="64" spans="1:29" s="179" customFormat="1" ht="39.950000000000003" customHeight="1" x14ac:dyDescent="0.25">
      <c r="A64" s="480"/>
      <c r="B64" s="480"/>
      <c r="C64" s="459" t="s">
        <v>165</v>
      </c>
      <c r="D64" s="459"/>
      <c r="E64" s="169" t="s">
        <v>643</v>
      </c>
      <c r="F64" s="421">
        <v>7.21</v>
      </c>
      <c r="G64" s="421">
        <v>4.08</v>
      </c>
      <c r="H64" s="421">
        <v>8.6</v>
      </c>
      <c r="I64" s="421">
        <v>5.8999999999999995</v>
      </c>
      <c r="J64" s="421">
        <v>2.23</v>
      </c>
      <c r="K64" s="421">
        <v>3.8</v>
      </c>
      <c r="L64" s="421">
        <v>6.0699999999999994</v>
      </c>
      <c r="M64" s="421">
        <v>4.38</v>
      </c>
      <c r="N64" s="421">
        <v>3.9899999999999998</v>
      </c>
      <c r="O64" s="421">
        <v>5.8000000000000007</v>
      </c>
      <c r="P64" s="421">
        <v>10</v>
      </c>
    </row>
    <row r="65" spans="1:16" s="179" customFormat="1" ht="23.45" customHeight="1" x14ac:dyDescent="0.25">
      <c r="A65" s="480"/>
      <c r="B65" s="480"/>
      <c r="C65" s="459" t="s">
        <v>636</v>
      </c>
      <c r="D65" s="459"/>
      <c r="E65" s="169" t="s">
        <v>12</v>
      </c>
      <c r="F65" s="169" t="s">
        <v>12</v>
      </c>
      <c r="G65" s="169" t="s">
        <v>12</v>
      </c>
      <c r="H65" s="169" t="s">
        <v>12</v>
      </c>
      <c r="I65" s="169" t="s">
        <v>12</v>
      </c>
      <c r="J65" s="169" t="s">
        <v>12</v>
      </c>
      <c r="K65" s="169" t="s">
        <v>12</v>
      </c>
      <c r="L65" s="169" t="s">
        <v>12</v>
      </c>
      <c r="M65" s="169" t="s">
        <v>12</v>
      </c>
      <c r="N65" s="169" t="s">
        <v>12</v>
      </c>
      <c r="O65" s="169" t="s">
        <v>12</v>
      </c>
      <c r="P65" s="169" t="s">
        <v>12</v>
      </c>
    </row>
    <row r="66" spans="1:16" s="427" customFormat="1" ht="20.100000000000001" customHeight="1" x14ac:dyDescent="0.25">
      <c r="A66" s="481"/>
      <c r="B66" s="481"/>
      <c r="C66" s="463" t="s">
        <v>377</v>
      </c>
      <c r="D66" s="464"/>
      <c r="E66" s="415" t="s">
        <v>442</v>
      </c>
      <c r="F66" s="415" t="s">
        <v>12</v>
      </c>
      <c r="G66" s="415" t="s">
        <v>12</v>
      </c>
      <c r="H66" s="415" t="s">
        <v>12</v>
      </c>
      <c r="I66" s="415" t="s">
        <v>12</v>
      </c>
      <c r="J66" s="415" t="s">
        <v>12</v>
      </c>
      <c r="K66" s="415" t="s">
        <v>12</v>
      </c>
      <c r="L66" s="415" t="s">
        <v>12</v>
      </c>
      <c r="M66" s="415" t="s">
        <v>12</v>
      </c>
      <c r="N66" s="415" t="s">
        <v>12</v>
      </c>
      <c r="O66" s="415" t="s">
        <v>12</v>
      </c>
      <c r="P66" s="415" t="s">
        <v>12</v>
      </c>
    </row>
    <row r="67" spans="1:16" ht="50.45" customHeight="1" x14ac:dyDescent="0.25">
      <c r="A67" s="460">
        <v>16</v>
      </c>
      <c r="B67" s="460" t="s">
        <v>167</v>
      </c>
      <c r="C67" s="459" t="s">
        <v>168</v>
      </c>
      <c r="D67" s="459"/>
      <c r="E67" s="169" t="s">
        <v>417</v>
      </c>
      <c r="F67" s="424">
        <v>100</v>
      </c>
      <c r="G67" s="424">
        <v>100</v>
      </c>
      <c r="H67" s="424">
        <v>100</v>
      </c>
      <c r="I67" s="424">
        <v>100</v>
      </c>
      <c r="J67" s="424">
        <v>100</v>
      </c>
      <c r="K67" s="424">
        <v>100</v>
      </c>
      <c r="L67" s="424">
        <v>100</v>
      </c>
      <c r="M67" s="424">
        <v>100</v>
      </c>
      <c r="N67" s="424">
        <v>100</v>
      </c>
      <c r="O67" s="424">
        <v>100</v>
      </c>
      <c r="P67" s="424">
        <v>100</v>
      </c>
    </row>
    <row r="68" spans="1:16" s="419" customFormat="1" ht="20.100000000000001" customHeight="1" x14ac:dyDescent="0.25">
      <c r="A68" s="462"/>
      <c r="B68" s="462"/>
      <c r="C68" s="463" t="s">
        <v>436</v>
      </c>
      <c r="D68" s="464"/>
      <c r="E68" s="415" t="s">
        <v>442</v>
      </c>
      <c r="F68" s="415" t="s">
        <v>12</v>
      </c>
      <c r="G68" s="415" t="s">
        <v>12</v>
      </c>
      <c r="H68" s="415" t="s">
        <v>12</v>
      </c>
      <c r="I68" s="415" t="s">
        <v>12</v>
      </c>
      <c r="J68" s="415" t="s">
        <v>12</v>
      </c>
      <c r="K68" s="415" t="s">
        <v>12</v>
      </c>
      <c r="L68" s="415" t="s">
        <v>12</v>
      </c>
      <c r="M68" s="415" t="s">
        <v>12</v>
      </c>
      <c r="N68" s="415" t="s">
        <v>12</v>
      </c>
      <c r="O68" s="415" t="s">
        <v>12</v>
      </c>
      <c r="P68" s="415" t="s">
        <v>12</v>
      </c>
    </row>
    <row r="69" spans="1:16" ht="76.5" x14ac:dyDescent="0.25">
      <c r="A69" s="470">
        <v>17</v>
      </c>
      <c r="B69" s="460" t="s">
        <v>169</v>
      </c>
      <c r="C69" s="459" t="s">
        <v>170</v>
      </c>
      <c r="D69" s="459"/>
      <c r="E69" s="169" t="s">
        <v>644</v>
      </c>
      <c r="F69" s="421">
        <v>92.320966350301987</v>
      </c>
      <c r="G69" s="421">
        <v>73.399171710735899</v>
      </c>
      <c r="H69" s="421">
        <v>73.16040232927476</v>
      </c>
      <c r="I69" s="421">
        <v>92.940522512506945</v>
      </c>
      <c r="J69" s="421">
        <v>73.481057898498932</v>
      </c>
      <c r="K69" s="421">
        <v>83.494761810634515</v>
      </c>
      <c r="L69" s="421">
        <v>49.866903283052352</v>
      </c>
      <c r="M69" s="421">
        <v>74.764353041988002</v>
      </c>
      <c r="N69" s="421">
        <v>49.518675394686177</v>
      </c>
      <c r="O69" s="421">
        <v>46.021505376344088</v>
      </c>
      <c r="P69" s="421">
        <v>36.238244514106583</v>
      </c>
    </row>
    <row r="70" spans="1:16" ht="45.75" customHeight="1" x14ac:dyDescent="0.25">
      <c r="A70" s="471"/>
      <c r="B70" s="461"/>
      <c r="C70" s="459" t="s">
        <v>171</v>
      </c>
      <c r="D70" s="459"/>
      <c r="E70" s="169" t="s">
        <v>432</v>
      </c>
      <c r="F70" s="424">
        <v>100</v>
      </c>
      <c r="G70" s="424">
        <v>100</v>
      </c>
      <c r="H70" s="424">
        <v>100</v>
      </c>
      <c r="I70" s="424">
        <v>100</v>
      </c>
      <c r="J70" s="424">
        <v>100</v>
      </c>
      <c r="K70" s="424">
        <v>100</v>
      </c>
      <c r="L70" s="424">
        <v>100</v>
      </c>
      <c r="M70" s="424">
        <v>100</v>
      </c>
      <c r="N70" s="424">
        <v>100</v>
      </c>
      <c r="O70" s="424">
        <v>100</v>
      </c>
      <c r="P70" s="424">
        <v>100</v>
      </c>
    </row>
    <row r="71" spans="1:16" ht="56.25" customHeight="1" x14ac:dyDescent="0.25">
      <c r="A71" s="471"/>
      <c r="B71" s="461"/>
      <c r="C71" s="459" t="s">
        <v>172</v>
      </c>
      <c r="D71" s="459"/>
      <c r="E71" s="109" t="s">
        <v>12</v>
      </c>
      <c r="F71" s="393" t="s">
        <v>12</v>
      </c>
      <c r="G71" s="393" t="s">
        <v>12</v>
      </c>
      <c r="H71" s="393" t="s">
        <v>12</v>
      </c>
      <c r="I71" s="393" t="s">
        <v>12</v>
      </c>
      <c r="J71" s="393" t="s">
        <v>12</v>
      </c>
      <c r="K71" s="393" t="s">
        <v>12</v>
      </c>
      <c r="L71" s="393" t="s">
        <v>12</v>
      </c>
      <c r="M71" s="393" t="s">
        <v>12</v>
      </c>
      <c r="N71" s="393" t="s">
        <v>12</v>
      </c>
      <c r="O71" s="393" t="s">
        <v>12</v>
      </c>
      <c r="P71" s="393" t="s">
        <v>12</v>
      </c>
    </row>
    <row r="72" spans="1:16" ht="53.45" customHeight="1" x14ac:dyDescent="0.25">
      <c r="A72" s="471"/>
      <c r="B72" s="461"/>
      <c r="C72" s="459" t="s">
        <v>173</v>
      </c>
      <c r="D72" s="459"/>
      <c r="E72" s="169" t="s">
        <v>645</v>
      </c>
      <c r="F72" s="421">
        <v>6.8308545797922564</v>
      </c>
      <c r="G72" s="421">
        <v>8.515762810397808</v>
      </c>
      <c r="H72" s="421">
        <v>4.2297930811509863</v>
      </c>
      <c r="I72" s="421">
        <v>4.1595699264764017</v>
      </c>
      <c r="J72" s="421">
        <v>4.3778801843317972</v>
      </c>
      <c r="K72" s="421">
        <v>4.0565207019031968</v>
      </c>
      <c r="L72" s="421">
        <v>3.1999999999999997</v>
      </c>
      <c r="M72" s="421">
        <v>2.1735450962207281</v>
      </c>
      <c r="N72" s="421">
        <v>4.2055721261713082</v>
      </c>
      <c r="O72" s="421">
        <v>3.0853994490358128</v>
      </c>
      <c r="P72" s="421">
        <v>2.8272740941211847</v>
      </c>
    </row>
    <row r="73" spans="1:16" ht="40.15" customHeight="1" x14ac:dyDescent="0.25">
      <c r="A73" s="471"/>
      <c r="B73" s="461"/>
      <c r="C73" s="459" t="s">
        <v>174</v>
      </c>
      <c r="D73" s="459"/>
      <c r="E73" s="109" t="s">
        <v>12</v>
      </c>
      <c r="F73" s="393" t="s">
        <v>12</v>
      </c>
      <c r="G73" s="393" t="s">
        <v>12</v>
      </c>
      <c r="H73" s="393" t="s">
        <v>12</v>
      </c>
      <c r="I73" s="393" t="s">
        <v>12</v>
      </c>
      <c r="J73" s="393" t="s">
        <v>12</v>
      </c>
      <c r="K73" s="393" t="s">
        <v>12</v>
      </c>
      <c r="L73" s="393" t="s">
        <v>12</v>
      </c>
      <c r="M73" s="393" t="s">
        <v>12</v>
      </c>
      <c r="N73" s="393" t="s">
        <v>12</v>
      </c>
      <c r="O73" s="393" t="s">
        <v>12</v>
      </c>
      <c r="P73" s="393" t="s">
        <v>12</v>
      </c>
    </row>
    <row r="74" spans="1:16" ht="46.9" customHeight="1" x14ac:dyDescent="0.25">
      <c r="A74" s="471"/>
      <c r="B74" s="461"/>
      <c r="C74" s="459" t="s">
        <v>175</v>
      </c>
      <c r="D74" s="459"/>
      <c r="E74" s="169" t="s">
        <v>427</v>
      </c>
      <c r="F74" s="424">
        <v>100</v>
      </c>
      <c r="G74" s="424">
        <v>100</v>
      </c>
      <c r="H74" s="424">
        <v>100</v>
      </c>
      <c r="I74" s="424">
        <v>100</v>
      </c>
      <c r="J74" s="424">
        <v>100</v>
      </c>
      <c r="K74" s="424">
        <v>100</v>
      </c>
      <c r="L74" s="424">
        <v>100</v>
      </c>
      <c r="M74" s="424">
        <v>100</v>
      </c>
      <c r="N74" s="424">
        <v>100</v>
      </c>
      <c r="O74" s="424">
        <v>100</v>
      </c>
      <c r="P74" s="424">
        <v>100</v>
      </c>
    </row>
    <row r="75" spans="1:16" ht="57.6" customHeight="1" x14ac:dyDescent="0.25">
      <c r="A75" s="471"/>
      <c r="B75" s="461"/>
      <c r="C75" s="459" t="s">
        <v>176</v>
      </c>
      <c r="D75" s="459"/>
      <c r="E75" s="169">
        <v>1</v>
      </c>
      <c r="F75" s="424">
        <v>100</v>
      </c>
      <c r="G75" s="424">
        <v>100</v>
      </c>
      <c r="H75" s="424">
        <v>100</v>
      </c>
      <c r="I75" s="424">
        <v>100</v>
      </c>
      <c r="J75" s="424">
        <v>100</v>
      </c>
      <c r="K75" s="424">
        <v>100</v>
      </c>
      <c r="L75" s="424">
        <v>100</v>
      </c>
      <c r="M75" s="424">
        <v>100</v>
      </c>
      <c r="N75" s="424">
        <v>100</v>
      </c>
      <c r="O75" s="424">
        <v>100</v>
      </c>
      <c r="P75" s="424">
        <v>100</v>
      </c>
    </row>
    <row r="76" spans="1:16" ht="41.45" customHeight="1" x14ac:dyDescent="0.25">
      <c r="A76" s="471"/>
      <c r="B76" s="461"/>
      <c r="C76" s="459" t="s">
        <v>177</v>
      </c>
      <c r="D76" s="459"/>
      <c r="E76" s="169" t="s">
        <v>429</v>
      </c>
      <c r="F76" s="421">
        <v>88.438308886971527</v>
      </c>
      <c r="G76" s="421">
        <v>96.499102333931774</v>
      </c>
      <c r="H76" s="421">
        <v>96.850185283218636</v>
      </c>
      <c r="I76" s="421">
        <v>97.053918843802109</v>
      </c>
      <c r="J76" s="421">
        <v>97.641172265904217</v>
      </c>
      <c r="K76" s="421">
        <v>98.438426566515119</v>
      </c>
      <c r="L76" s="431">
        <v>100</v>
      </c>
      <c r="M76" s="431">
        <v>100</v>
      </c>
      <c r="N76" s="421">
        <v>97.843665768194072</v>
      </c>
      <c r="O76" s="421">
        <v>88.028673835125446</v>
      </c>
      <c r="P76" s="421">
        <v>95.423197492163013</v>
      </c>
    </row>
    <row r="77" spans="1:16" ht="46.9" customHeight="1" x14ac:dyDescent="0.25">
      <c r="A77" s="471"/>
      <c r="B77" s="461"/>
      <c r="C77" s="459" t="s">
        <v>178</v>
      </c>
      <c r="D77" s="459"/>
      <c r="E77" s="169" t="s">
        <v>427</v>
      </c>
      <c r="F77" s="421">
        <v>93.715846994535525</v>
      </c>
      <c r="G77" s="421">
        <v>93.63295880149812</v>
      </c>
      <c r="H77" s="421">
        <v>91.129032258064512</v>
      </c>
      <c r="I77" s="421">
        <v>100</v>
      </c>
      <c r="J77" s="421">
        <v>100</v>
      </c>
      <c r="K77" s="421">
        <v>95.32163742690058</v>
      </c>
      <c r="L77" s="431">
        <v>100</v>
      </c>
      <c r="M77" s="431">
        <v>100</v>
      </c>
      <c r="N77" s="421">
        <v>95.588235294117652</v>
      </c>
      <c r="O77" s="421">
        <v>85.714285714285708</v>
      </c>
      <c r="P77" s="421">
        <v>91.935483870967744</v>
      </c>
    </row>
    <row r="78" spans="1:16" ht="44.25" customHeight="1" x14ac:dyDescent="0.25">
      <c r="A78" s="471"/>
      <c r="B78" s="461"/>
      <c r="C78" s="459" t="s">
        <v>179</v>
      </c>
      <c r="D78" s="459"/>
      <c r="E78" s="169">
        <v>1</v>
      </c>
      <c r="F78" s="424">
        <v>100</v>
      </c>
      <c r="G78" s="424">
        <v>100</v>
      </c>
      <c r="H78" s="424">
        <v>100</v>
      </c>
      <c r="I78" s="424">
        <v>100</v>
      </c>
      <c r="J78" s="424">
        <v>100</v>
      </c>
      <c r="K78" s="424">
        <v>100</v>
      </c>
      <c r="L78" s="424">
        <v>100</v>
      </c>
      <c r="M78" s="424">
        <v>100</v>
      </c>
      <c r="N78" s="424">
        <v>100</v>
      </c>
      <c r="O78" s="424">
        <v>100</v>
      </c>
      <c r="P78" s="424">
        <v>100</v>
      </c>
    </row>
    <row r="79" spans="1:16" ht="35.25" customHeight="1" x14ac:dyDescent="0.25">
      <c r="A79" s="471"/>
      <c r="B79" s="461"/>
      <c r="C79" s="459" t="s">
        <v>180</v>
      </c>
      <c r="D79" s="459"/>
      <c r="E79" s="169" t="s">
        <v>433</v>
      </c>
      <c r="F79" s="421">
        <v>47.627264883520276</v>
      </c>
      <c r="G79" s="421">
        <v>60.233393177737881</v>
      </c>
      <c r="H79" s="421">
        <v>32.186341979883537</v>
      </c>
      <c r="I79" s="421">
        <v>78.515842134519175</v>
      </c>
      <c r="J79" s="421">
        <v>55.0035739814153</v>
      </c>
      <c r="K79" s="421">
        <v>60.782763391974704</v>
      </c>
      <c r="L79" s="421">
        <v>36.024844720496894</v>
      </c>
      <c r="M79" s="421">
        <v>35.65300285986654</v>
      </c>
      <c r="N79" s="421">
        <v>32.190989603388523</v>
      </c>
      <c r="O79" s="421">
        <v>30.609318996415769</v>
      </c>
      <c r="P79" s="421">
        <v>32.978056426332287</v>
      </c>
    </row>
    <row r="80" spans="1:16" ht="38.450000000000003" customHeight="1" x14ac:dyDescent="0.25">
      <c r="A80" s="471"/>
      <c r="B80" s="461"/>
      <c r="C80" s="459" t="s">
        <v>181</v>
      </c>
      <c r="D80" s="459"/>
      <c r="E80" s="169" t="s">
        <v>431</v>
      </c>
      <c r="F80" s="431">
        <v>100</v>
      </c>
      <c r="G80" s="431">
        <v>100</v>
      </c>
      <c r="H80" s="421">
        <v>54.878048780487809</v>
      </c>
      <c r="I80" s="431">
        <v>100</v>
      </c>
      <c r="J80" s="421">
        <v>75</v>
      </c>
      <c r="K80" s="431">
        <v>100</v>
      </c>
      <c r="L80" s="431">
        <v>100</v>
      </c>
      <c r="M80" s="431">
        <v>100</v>
      </c>
      <c r="N80" s="431">
        <v>100</v>
      </c>
      <c r="O80" s="421">
        <v>50.403225806451616</v>
      </c>
      <c r="P80" s="421">
        <v>48.927038626609438</v>
      </c>
    </row>
    <row r="81" spans="1:16" s="419" customFormat="1" ht="39" customHeight="1" x14ac:dyDescent="0.25">
      <c r="A81" s="472"/>
      <c r="B81" s="462"/>
      <c r="C81" s="463" t="s">
        <v>437</v>
      </c>
      <c r="D81" s="464"/>
      <c r="E81" s="415" t="s">
        <v>442</v>
      </c>
      <c r="F81" s="415" t="s">
        <v>12</v>
      </c>
      <c r="G81" s="415" t="s">
        <v>12</v>
      </c>
      <c r="H81" s="415" t="s">
        <v>12</v>
      </c>
      <c r="I81" s="415" t="s">
        <v>12</v>
      </c>
      <c r="J81" s="415" t="s">
        <v>12</v>
      </c>
      <c r="K81" s="415" t="s">
        <v>12</v>
      </c>
      <c r="L81" s="415" t="s">
        <v>12</v>
      </c>
      <c r="M81" s="415" t="s">
        <v>12</v>
      </c>
      <c r="N81" s="415" t="s">
        <v>12</v>
      </c>
      <c r="O81" s="415" t="s">
        <v>12</v>
      </c>
      <c r="P81" s="415" t="s">
        <v>12</v>
      </c>
    </row>
    <row r="82" spans="1:16" ht="13.15" customHeight="1" x14ac:dyDescent="0.25">
      <c r="A82" s="285" t="s">
        <v>182</v>
      </c>
      <c r="B82" s="457" t="s">
        <v>183</v>
      </c>
      <c r="C82" s="458"/>
      <c r="D82" s="458"/>
      <c r="E82" s="458"/>
      <c r="F82" s="176"/>
      <c r="G82" s="190"/>
      <c r="H82" s="193"/>
      <c r="I82" s="192"/>
      <c r="J82" s="182"/>
      <c r="K82" s="182"/>
      <c r="L82" s="176"/>
      <c r="M82" s="284"/>
      <c r="N82" s="182"/>
      <c r="O82" s="182"/>
      <c r="P82" s="182"/>
    </row>
    <row r="83" spans="1:16" ht="40.15" customHeight="1" x14ac:dyDescent="0.25">
      <c r="A83" s="470">
        <v>18</v>
      </c>
      <c r="B83" s="460" t="s">
        <v>184</v>
      </c>
      <c r="C83" s="459" t="s">
        <v>185</v>
      </c>
      <c r="D83" s="459"/>
      <c r="E83" s="282" t="s">
        <v>12</v>
      </c>
      <c r="F83" s="393" t="s">
        <v>12</v>
      </c>
      <c r="G83" s="393" t="s">
        <v>12</v>
      </c>
      <c r="H83" s="393" t="s">
        <v>12</v>
      </c>
      <c r="I83" s="393" t="s">
        <v>12</v>
      </c>
      <c r="J83" s="393" t="s">
        <v>12</v>
      </c>
      <c r="K83" s="393" t="s">
        <v>12</v>
      </c>
      <c r="L83" s="393" t="s">
        <v>12</v>
      </c>
      <c r="M83" s="393" t="s">
        <v>12</v>
      </c>
      <c r="N83" s="393" t="s">
        <v>12</v>
      </c>
      <c r="O83" s="393" t="s">
        <v>12</v>
      </c>
      <c r="P83" s="393" t="s">
        <v>12</v>
      </c>
    </row>
    <row r="84" spans="1:16" ht="50.45" customHeight="1" x14ac:dyDescent="0.25">
      <c r="A84" s="471"/>
      <c r="B84" s="461"/>
      <c r="C84" s="459" t="s">
        <v>186</v>
      </c>
      <c r="D84" s="459"/>
      <c r="E84" s="282" t="s">
        <v>12</v>
      </c>
      <c r="F84" s="393" t="s">
        <v>12</v>
      </c>
      <c r="G84" s="393" t="s">
        <v>12</v>
      </c>
      <c r="H84" s="393" t="s">
        <v>12</v>
      </c>
      <c r="I84" s="393" t="s">
        <v>12</v>
      </c>
      <c r="J84" s="393" t="s">
        <v>12</v>
      </c>
      <c r="K84" s="393" t="s">
        <v>12</v>
      </c>
      <c r="L84" s="393" t="s">
        <v>12</v>
      </c>
      <c r="M84" s="393" t="s">
        <v>12</v>
      </c>
      <c r="N84" s="393" t="s">
        <v>12</v>
      </c>
      <c r="O84" s="393" t="s">
        <v>12</v>
      </c>
      <c r="P84" s="393" t="s">
        <v>12</v>
      </c>
    </row>
    <row r="85" spans="1:16" ht="52.15" customHeight="1" x14ac:dyDescent="0.25">
      <c r="A85" s="471"/>
      <c r="B85" s="461"/>
      <c r="C85" s="459" t="s">
        <v>187</v>
      </c>
      <c r="D85" s="459"/>
      <c r="E85" s="169" t="s">
        <v>434</v>
      </c>
      <c r="F85" s="424">
        <v>100</v>
      </c>
      <c r="G85" s="424">
        <v>100</v>
      </c>
      <c r="H85" s="424">
        <v>100</v>
      </c>
      <c r="I85" s="424">
        <v>100</v>
      </c>
      <c r="J85" s="424">
        <v>100</v>
      </c>
      <c r="K85" s="424">
        <v>100</v>
      </c>
      <c r="L85" s="424">
        <v>100</v>
      </c>
      <c r="M85" s="424">
        <v>100</v>
      </c>
      <c r="N85" s="424">
        <v>100</v>
      </c>
      <c r="O85" s="424">
        <v>100</v>
      </c>
      <c r="P85" s="424">
        <v>100</v>
      </c>
    </row>
    <row r="86" spans="1:16" ht="20.100000000000001" customHeight="1" x14ac:dyDescent="0.25">
      <c r="A86" s="471"/>
      <c r="B86" s="461"/>
      <c r="C86" s="459" t="s">
        <v>646</v>
      </c>
      <c r="D86" s="459"/>
      <c r="E86" s="282" t="s">
        <v>12</v>
      </c>
      <c r="F86" s="393" t="s">
        <v>12</v>
      </c>
      <c r="G86" s="393" t="s">
        <v>12</v>
      </c>
      <c r="H86" s="393" t="s">
        <v>12</v>
      </c>
      <c r="I86" s="393" t="s">
        <v>12</v>
      </c>
      <c r="J86" s="393" t="s">
        <v>12</v>
      </c>
      <c r="K86" s="393" t="s">
        <v>12</v>
      </c>
      <c r="L86" s="393" t="s">
        <v>12</v>
      </c>
      <c r="M86" s="393" t="s">
        <v>12</v>
      </c>
      <c r="N86" s="393" t="s">
        <v>12</v>
      </c>
      <c r="O86" s="393" t="s">
        <v>12</v>
      </c>
      <c r="P86" s="393" t="s">
        <v>12</v>
      </c>
    </row>
    <row r="87" spans="1:16" ht="95.25" customHeight="1" x14ac:dyDescent="0.25">
      <c r="A87" s="471"/>
      <c r="B87" s="461"/>
      <c r="C87" s="455" t="s">
        <v>188</v>
      </c>
      <c r="D87" s="456"/>
      <c r="E87" s="282" t="s">
        <v>12</v>
      </c>
      <c r="F87" s="393" t="s">
        <v>12</v>
      </c>
      <c r="G87" s="393" t="s">
        <v>12</v>
      </c>
      <c r="H87" s="393" t="s">
        <v>12</v>
      </c>
      <c r="I87" s="393" t="s">
        <v>12</v>
      </c>
      <c r="J87" s="393" t="s">
        <v>12</v>
      </c>
      <c r="K87" s="393" t="s">
        <v>12</v>
      </c>
      <c r="L87" s="393" t="s">
        <v>12</v>
      </c>
      <c r="M87" s="393" t="s">
        <v>12</v>
      </c>
      <c r="N87" s="393" t="s">
        <v>12</v>
      </c>
      <c r="O87" s="393" t="s">
        <v>12</v>
      </c>
      <c r="P87" s="393" t="s">
        <v>12</v>
      </c>
    </row>
    <row r="88" spans="1:16" ht="83.25" customHeight="1" x14ac:dyDescent="0.25">
      <c r="A88" s="471"/>
      <c r="B88" s="461"/>
      <c r="C88" s="455" t="s">
        <v>189</v>
      </c>
      <c r="D88" s="456"/>
      <c r="E88" s="282" t="s">
        <v>12</v>
      </c>
      <c r="F88" s="393" t="s">
        <v>12</v>
      </c>
      <c r="G88" s="393" t="s">
        <v>12</v>
      </c>
      <c r="H88" s="393" t="s">
        <v>12</v>
      </c>
      <c r="I88" s="393" t="s">
        <v>12</v>
      </c>
      <c r="J88" s="393" t="s">
        <v>12</v>
      </c>
      <c r="K88" s="393" t="s">
        <v>12</v>
      </c>
      <c r="L88" s="393" t="s">
        <v>12</v>
      </c>
      <c r="M88" s="393" t="s">
        <v>12</v>
      </c>
      <c r="N88" s="393" t="s">
        <v>12</v>
      </c>
      <c r="O88" s="393" t="s">
        <v>12</v>
      </c>
      <c r="P88" s="393" t="s">
        <v>12</v>
      </c>
    </row>
    <row r="89" spans="1:16" s="419" customFormat="1" ht="39" customHeight="1" x14ac:dyDescent="0.25">
      <c r="A89" s="472"/>
      <c r="B89" s="462"/>
      <c r="C89" s="463" t="s">
        <v>438</v>
      </c>
      <c r="D89" s="464"/>
      <c r="E89" s="415" t="s">
        <v>442</v>
      </c>
      <c r="F89" s="415" t="s">
        <v>12</v>
      </c>
      <c r="G89" s="415" t="s">
        <v>12</v>
      </c>
      <c r="H89" s="415" t="s">
        <v>12</v>
      </c>
      <c r="I89" s="415" t="s">
        <v>12</v>
      </c>
      <c r="J89" s="415" t="s">
        <v>12</v>
      </c>
      <c r="K89" s="415" t="s">
        <v>12</v>
      </c>
      <c r="L89" s="415" t="s">
        <v>12</v>
      </c>
      <c r="M89" s="415" t="s">
        <v>12</v>
      </c>
      <c r="N89" s="415" t="s">
        <v>12</v>
      </c>
      <c r="O89" s="415" t="s">
        <v>12</v>
      </c>
      <c r="P89" s="415" t="s">
        <v>12</v>
      </c>
    </row>
    <row r="90" spans="1:16" ht="64.900000000000006" customHeight="1" x14ac:dyDescent="0.25">
      <c r="A90" s="470">
        <v>19</v>
      </c>
      <c r="B90" s="460" t="s">
        <v>190</v>
      </c>
      <c r="C90" s="455" t="s">
        <v>191</v>
      </c>
      <c r="D90" s="456"/>
      <c r="E90" s="282" t="s">
        <v>12</v>
      </c>
      <c r="F90" s="393" t="s">
        <v>12</v>
      </c>
      <c r="G90" s="393" t="s">
        <v>12</v>
      </c>
      <c r="H90" s="393" t="s">
        <v>12</v>
      </c>
      <c r="I90" s="393" t="s">
        <v>12</v>
      </c>
      <c r="J90" s="393" t="s">
        <v>12</v>
      </c>
      <c r="K90" s="393" t="s">
        <v>12</v>
      </c>
      <c r="L90" s="393" t="s">
        <v>12</v>
      </c>
      <c r="M90" s="393" t="s">
        <v>12</v>
      </c>
      <c r="N90" s="393" t="s">
        <v>12</v>
      </c>
      <c r="O90" s="393" t="s">
        <v>12</v>
      </c>
      <c r="P90" s="393" t="s">
        <v>12</v>
      </c>
    </row>
    <row r="91" spans="1:16" ht="198.6" customHeight="1" x14ac:dyDescent="0.25">
      <c r="A91" s="471"/>
      <c r="B91" s="461"/>
      <c r="C91" s="455" t="s">
        <v>192</v>
      </c>
      <c r="D91" s="456"/>
      <c r="E91" s="282" t="s">
        <v>12</v>
      </c>
      <c r="F91" s="393" t="s">
        <v>12</v>
      </c>
      <c r="G91" s="393" t="s">
        <v>12</v>
      </c>
      <c r="H91" s="393" t="s">
        <v>12</v>
      </c>
      <c r="I91" s="393" t="s">
        <v>12</v>
      </c>
      <c r="J91" s="393" t="s">
        <v>12</v>
      </c>
      <c r="K91" s="393" t="s">
        <v>12</v>
      </c>
      <c r="L91" s="393" t="s">
        <v>12</v>
      </c>
      <c r="M91" s="393" t="s">
        <v>12</v>
      </c>
      <c r="N91" s="393" t="s">
        <v>12</v>
      </c>
      <c r="O91" s="393" t="s">
        <v>12</v>
      </c>
      <c r="P91" s="393" t="s">
        <v>12</v>
      </c>
    </row>
    <row r="92" spans="1:16" s="419" customFormat="1" ht="51.75" customHeight="1" x14ac:dyDescent="0.25">
      <c r="A92" s="472"/>
      <c r="B92" s="462"/>
      <c r="C92" s="463" t="s">
        <v>413</v>
      </c>
      <c r="D92" s="464"/>
      <c r="E92" s="415" t="s">
        <v>442</v>
      </c>
      <c r="F92" s="415" t="s">
        <v>12</v>
      </c>
      <c r="G92" s="415" t="s">
        <v>12</v>
      </c>
      <c r="H92" s="415" t="s">
        <v>12</v>
      </c>
      <c r="I92" s="415" t="s">
        <v>12</v>
      </c>
      <c r="J92" s="415" t="s">
        <v>12</v>
      </c>
      <c r="K92" s="415" t="s">
        <v>12</v>
      </c>
      <c r="L92" s="415" t="s">
        <v>12</v>
      </c>
      <c r="M92" s="415" t="s">
        <v>12</v>
      </c>
      <c r="N92" s="415" t="s">
        <v>12</v>
      </c>
      <c r="O92" s="415" t="s">
        <v>12</v>
      </c>
      <c r="P92" s="415" t="s">
        <v>12</v>
      </c>
    </row>
    <row r="93" spans="1:16" s="180" customFormat="1" x14ac:dyDescent="0.25">
      <c r="A93" s="78"/>
      <c r="B93" s="78"/>
      <c r="C93" s="78"/>
    </row>
    <row r="94" spans="1:16" s="180" customFormat="1" x14ac:dyDescent="0.25">
      <c r="A94" s="78"/>
      <c r="B94" s="78"/>
      <c r="C94" s="78"/>
    </row>
    <row r="95" spans="1:16" s="180" customFormat="1" x14ac:dyDescent="0.25">
      <c r="A95" s="78"/>
      <c r="B95" s="78"/>
      <c r="C95" s="78"/>
    </row>
    <row r="96" spans="1:16" s="180" customFormat="1" x14ac:dyDescent="0.25">
      <c r="A96" s="78"/>
      <c r="B96" s="78"/>
      <c r="C96" s="78"/>
    </row>
    <row r="97" spans="1:3" s="180" customFormat="1" x14ac:dyDescent="0.25">
      <c r="A97" s="78"/>
      <c r="B97" s="78"/>
      <c r="C97" s="78"/>
    </row>
    <row r="98" spans="1:3" s="180" customFormat="1" x14ac:dyDescent="0.25">
      <c r="A98" s="78"/>
      <c r="B98" s="78"/>
      <c r="C98" s="78"/>
    </row>
    <row r="99" spans="1:3" s="180" customFormat="1" x14ac:dyDescent="0.25">
      <c r="A99" s="78"/>
      <c r="B99" s="78"/>
      <c r="C99" s="78"/>
    </row>
    <row r="100" spans="1:3" s="180" customFormat="1" x14ac:dyDescent="0.25">
      <c r="A100" s="78"/>
      <c r="B100" s="78"/>
      <c r="C100" s="78"/>
    </row>
    <row r="101" spans="1:3" s="180" customFormat="1" x14ac:dyDescent="0.25">
      <c r="A101" s="78"/>
      <c r="B101" s="78"/>
      <c r="C101" s="78"/>
    </row>
    <row r="102" spans="1:3" s="180" customFormat="1" x14ac:dyDescent="0.25">
      <c r="A102" s="78"/>
      <c r="B102" s="78"/>
      <c r="C102" s="78"/>
    </row>
    <row r="103" spans="1:3" s="180" customFormat="1" x14ac:dyDescent="0.25">
      <c r="A103" s="78"/>
      <c r="B103" s="78"/>
      <c r="C103" s="78"/>
    </row>
    <row r="104" spans="1:3" s="180" customFormat="1" x14ac:dyDescent="0.25">
      <c r="A104" s="78"/>
      <c r="B104" s="78"/>
      <c r="C104" s="78"/>
    </row>
    <row r="105" spans="1:3" s="180" customFormat="1" x14ac:dyDescent="0.25">
      <c r="A105" s="78"/>
      <c r="B105" s="78"/>
      <c r="C105" s="78"/>
    </row>
    <row r="106" spans="1:3" s="180" customFormat="1" x14ac:dyDescent="0.25">
      <c r="A106" s="78"/>
      <c r="B106" s="78"/>
      <c r="C106" s="78"/>
    </row>
    <row r="107" spans="1:3" s="180" customFormat="1" x14ac:dyDescent="0.25">
      <c r="A107" s="78"/>
      <c r="B107" s="78"/>
      <c r="C107" s="78"/>
    </row>
    <row r="108" spans="1:3" s="180" customFormat="1" x14ac:dyDescent="0.25">
      <c r="A108" s="78"/>
      <c r="B108" s="78"/>
      <c r="C108" s="78"/>
    </row>
    <row r="109" spans="1:3" s="180" customFormat="1" x14ac:dyDescent="0.25">
      <c r="A109" s="78"/>
      <c r="B109" s="78"/>
      <c r="C109" s="78"/>
    </row>
    <row r="110" spans="1:3" s="180" customFormat="1" x14ac:dyDescent="0.25">
      <c r="A110" s="78"/>
      <c r="B110" s="78"/>
      <c r="C110" s="78"/>
    </row>
    <row r="111" spans="1:3" s="180" customFormat="1" x14ac:dyDescent="0.25">
      <c r="A111" s="78"/>
      <c r="B111" s="78"/>
      <c r="C111" s="78"/>
    </row>
    <row r="112" spans="1:3" s="180" customFormat="1" x14ac:dyDescent="0.25">
      <c r="A112" s="78"/>
      <c r="B112" s="78"/>
      <c r="C112" s="78"/>
    </row>
    <row r="113" spans="1:3" s="180" customFormat="1" x14ac:dyDescent="0.25">
      <c r="A113" s="78"/>
      <c r="B113" s="78"/>
      <c r="C113" s="78"/>
    </row>
    <row r="114" spans="1:3" s="180" customFormat="1" x14ac:dyDescent="0.25">
      <c r="A114" s="78"/>
      <c r="B114" s="78"/>
      <c r="C114" s="78"/>
    </row>
  </sheetData>
  <mergeCells count="127">
    <mergeCell ref="C89:D89"/>
    <mergeCell ref="B83:B89"/>
    <mergeCell ref="A83:A89"/>
    <mergeCell ref="C92:D92"/>
    <mergeCell ref="B90:B92"/>
    <mergeCell ref="A90:A92"/>
    <mergeCell ref="C68:D68"/>
    <mergeCell ref="B67:B68"/>
    <mergeCell ref="A67:A68"/>
    <mergeCell ref="C81:D81"/>
    <mergeCell ref="B69:B81"/>
    <mergeCell ref="A69:A81"/>
    <mergeCell ref="C74:D74"/>
    <mergeCell ref="C75:D75"/>
    <mergeCell ref="C76:D76"/>
    <mergeCell ref="C77:D77"/>
    <mergeCell ref="C78:D78"/>
    <mergeCell ref="C79:D79"/>
    <mergeCell ref="C80:D80"/>
    <mergeCell ref="C83:D83"/>
    <mergeCell ref="C84:D84"/>
    <mergeCell ref="C85:D85"/>
    <mergeCell ref="C86:D86"/>
    <mergeCell ref="C87:D87"/>
    <mergeCell ref="A54:A61"/>
    <mergeCell ref="C66:D66"/>
    <mergeCell ref="B62:B66"/>
    <mergeCell ref="A62:A66"/>
    <mergeCell ref="A29:A30"/>
    <mergeCell ref="C35:D35"/>
    <mergeCell ref="B31:B35"/>
    <mergeCell ref="A31:A35"/>
    <mergeCell ref="C38:D38"/>
    <mergeCell ref="B36:B38"/>
    <mergeCell ref="A36:A38"/>
    <mergeCell ref="C44:D44"/>
    <mergeCell ref="C45:D45"/>
    <mergeCell ref="C40:D40"/>
    <mergeCell ref="C41:D41"/>
    <mergeCell ref="B40:B41"/>
    <mergeCell ref="A40:A41"/>
    <mergeCell ref="C43:D43"/>
    <mergeCell ref="B42:B43"/>
    <mergeCell ref="A42:A43"/>
    <mergeCell ref="B44:B46"/>
    <mergeCell ref="A44:A46"/>
    <mergeCell ref="C47:D47"/>
    <mergeCell ref="A47:A52"/>
    <mergeCell ref="A8:A10"/>
    <mergeCell ref="C15:D15"/>
    <mergeCell ref="B11:B15"/>
    <mergeCell ref="A11:A15"/>
    <mergeCell ref="C18:D18"/>
    <mergeCell ref="B16:B18"/>
    <mergeCell ref="A16:A18"/>
    <mergeCell ref="B7:E7"/>
    <mergeCell ref="A1:B1"/>
    <mergeCell ref="A5:A6"/>
    <mergeCell ref="B5:B6"/>
    <mergeCell ref="C5:D6"/>
    <mergeCell ref="E5:E6"/>
    <mergeCell ref="A3:P3"/>
    <mergeCell ref="A4:P4"/>
    <mergeCell ref="C16:D16"/>
    <mergeCell ref="C17:D17"/>
    <mergeCell ref="C8:D8"/>
    <mergeCell ref="C12:D12"/>
    <mergeCell ref="C13:D13"/>
    <mergeCell ref="C14:D14"/>
    <mergeCell ref="C10:D10"/>
    <mergeCell ref="B8:B10"/>
    <mergeCell ref="F5:P5"/>
    <mergeCell ref="C19:D19"/>
    <mergeCell ref="C20:D20"/>
    <mergeCell ref="C22:C23"/>
    <mergeCell ref="C21:D21"/>
    <mergeCell ref="B19:B21"/>
    <mergeCell ref="A19:A21"/>
    <mergeCell ref="B22:B24"/>
    <mergeCell ref="A22:A24"/>
    <mergeCell ref="C25:D25"/>
    <mergeCell ref="C26:D26"/>
    <mergeCell ref="C27:D27"/>
    <mergeCell ref="B25:B28"/>
    <mergeCell ref="A25:A28"/>
    <mergeCell ref="C36:D36"/>
    <mergeCell ref="C37:D37"/>
    <mergeCell ref="B39:E39"/>
    <mergeCell ref="C31:D31"/>
    <mergeCell ref="C32:D32"/>
    <mergeCell ref="C33:D33"/>
    <mergeCell ref="C34:D34"/>
    <mergeCell ref="C71:D71"/>
    <mergeCell ref="C72:D72"/>
    <mergeCell ref="C73:D73"/>
    <mergeCell ref="C54:C59"/>
    <mergeCell ref="C60:D60"/>
    <mergeCell ref="C61:D61"/>
    <mergeCell ref="C48:D48"/>
    <mergeCell ref="C49:D49"/>
    <mergeCell ref="B53:E53"/>
    <mergeCell ref="C52:D52"/>
    <mergeCell ref="B54:B61"/>
    <mergeCell ref="C88:D88"/>
    <mergeCell ref="C90:D90"/>
    <mergeCell ref="C91:D91"/>
    <mergeCell ref="B82:E82"/>
    <mergeCell ref="C9:D9"/>
    <mergeCell ref="C11:D11"/>
    <mergeCell ref="E31:E34"/>
    <mergeCell ref="C67:D67"/>
    <mergeCell ref="C50:D50"/>
    <mergeCell ref="C51:D51"/>
    <mergeCell ref="C42:D42"/>
    <mergeCell ref="C29:D29"/>
    <mergeCell ref="C24:D24"/>
    <mergeCell ref="C28:D28"/>
    <mergeCell ref="C30:D30"/>
    <mergeCell ref="B29:B30"/>
    <mergeCell ref="C46:D46"/>
    <mergeCell ref="B47:B52"/>
    <mergeCell ref="C62:D62"/>
    <mergeCell ref="C63:D63"/>
    <mergeCell ref="C64:D64"/>
    <mergeCell ref="C65:D65"/>
    <mergeCell ref="C69:D69"/>
    <mergeCell ref="C70:D70"/>
  </mergeCells>
  <printOptions horizontalCentered="1"/>
  <pageMargins left="0" right="0" top="0.75" bottom="0.5" header="0.3" footer="0.3"/>
  <pageSetup paperSize="8" scale="6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19"/>
  <sheetViews>
    <sheetView topLeftCell="A4" zoomScale="115" zoomScaleNormal="115" workbookViewId="0">
      <selection activeCell="D19" sqref="D19"/>
    </sheetView>
  </sheetViews>
  <sheetFormatPr defaultRowHeight="15" x14ac:dyDescent="0.25"/>
  <cols>
    <col min="2" max="2" width="16" customWidth="1"/>
    <col min="3" max="3" width="15.85546875" customWidth="1"/>
    <col min="4" max="4" width="20.140625" customWidth="1"/>
    <col min="5" max="5" width="19.85546875" customWidth="1"/>
    <col min="6" max="6" width="23.85546875" customWidth="1"/>
  </cols>
  <sheetData>
    <row r="1" spans="1:6" ht="15.75" x14ac:dyDescent="0.25">
      <c r="A1" s="514" t="s">
        <v>570</v>
      </c>
      <c r="B1" s="514"/>
      <c r="C1" s="49"/>
      <c r="D1" s="49"/>
      <c r="E1" s="49"/>
      <c r="F1" s="49"/>
    </row>
    <row r="2" spans="1:6" ht="15.75" x14ac:dyDescent="0.25">
      <c r="A2" s="555" t="s">
        <v>569</v>
      </c>
      <c r="B2" s="555"/>
      <c r="C2" s="555"/>
      <c r="D2" s="555"/>
      <c r="E2" s="555"/>
      <c r="F2" s="555"/>
    </row>
    <row r="3" spans="1:6" x14ac:dyDescent="0.25">
      <c r="A3" s="48"/>
      <c r="B3" s="48"/>
      <c r="C3" s="48"/>
      <c r="D3" s="48"/>
      <c r="E3" s="48"/>
      <c r="F3" s="48"/>
    </row>
    <row r="4" spans="1:6" ht="63" x14ac:dyDescent="0.25">
      <c r="A4" s="55" t="s">
        <v>0</v>
      </c>
      <c r="B4" s="55" t="s">
        <v>1</v>
      </c>
      <c r="C4" s="54" t="s">
        <v>111</v>
      </c>
      <c r="D4" s="54" t="s">
        <v>112</v>
      </c>
      <c r="E4" s="56" t="s">
        <v>113</v>
      </c>
      <c r="F4" s="55" t="s">
        <v>44</v>
      </c>
    </row>
    <row r="5" spans="1:6" ht="20.100000000000001" customHeight="1" x14ac:dyDescent="0.25">
      <c r="A5" s="50">
        <v>1</v>
      </c>
      <c r="B5" s="313" t="s">
        <v>489</v>
      </c>
      <c r="C5" s="213">
        <v>1159</v>
      </c>
      <c r="D5" s="151">
        <v>552</v>
      </c>
      <c r="E5" s="202">
        <f>D5/C5*100</f>
        <v>47.627264883520276</v>
      </c>
      <c r="F5" s="53"/>
    </row>
    <row r="6" spans="1:6" ht="20.100000000000001" customHeight="1" x14ac:dyDescent="0.25">
      <c r="A6" s="51">
        <v>2</v>
      </c>
      <c r="B6" s="313" t="s">
        <v>486</v>
      </c>
      <c r="C6" s="213">
        <v>3139</v>
      </c>
      <c r="D6" s="250">
        <v>2013</v>
      </c>
      <c r="E6" s="202">
        <f t="shared" ref="E6:E15" si="0">D6/C6*100</f>
        <v>64.128703408728896</v>
      </c>
      <c r="F6" s="53"/>
    </row>
    <row r="7" spans="1:6" ht="20.100000000000001" customHeight="1" x14ac:dyDescent="0.25">
      <c r="A7" s="51">
        <v>3</v>
      </c>
      <c r="B7" s="313" t="s">
        <v>490</v>
      </c>
      <c r="C7" s="213">
        <v>3778</v>
      </c>
      <c r="D7" s="102">
        <v>1216</v>
      </c>
      <c r="E7" s="202">
        <f t="shared" si="0"/>
        <v>32.186341979883537</v>
      </c>
      <c r="F7" s="53"/>
    </row>
    <row r="8" spans="1:6" ht="20.100000000000001" customHeight="1" x14ac:dyDescent="0.25">
      <c r="A8" s="51">
        <v>4</v>
      </c>
      <c r="B8" s="313" t="s">
        <v>485</v>
      </c>
      <c r="C8" s="213">
        <v>3598</v>
      </c>
      <c r="D8" s="102">
        <v>2825</v>
      </c>
      <c r="E8" s="202">
        <f t="shared" si="0"/>
        <v>78.515842134519175</v>
      </c>
      <c r="F8" s="53"/>
    </row>
    <row r="9" spans="1:6" ht="20.100000000000001" customHeight="1" x14ac:dyDescent="0.25">
      <c r="A9" s="51">
        <v>5</v>
      </c>
      <c r="B9" s="313" t="s">
        <v>488</v>
      </c>
      <c r="C9" s="213">
        <v>2798</v>
      </c>
      <c r="D9" s="102">
        <v>1539</v>
      </c>
      <c r="E9" s="202">
        <f t="shared" si="0"/>
        <v>55.0035739814153</v>
      </c>
      <c r="F9" s="53"/>
    </row>
    <row r="10" spans="1:6" ht="20.100000000000001" customHeight="1" x14ac:dyDescent="0.25">
      <c r="A10" s="51">
        <v>6</v>
      </c>
      <c r="B10" s="313" t="s">
        <v>487</v>
      </c>
      <c r="C10" s="213">
        <v>5059</v>
      </c>
      <c r="D10" s="102">
        <v>3075</v>
      </c>
      <c r="E10" s="202">
        <f t="shared" si="0"/>
        <v>60.782763391974704</v>
      </c>
      <c r="F10" s="53"/>
    </row>
    <row r="11" spans="1:6" ht="20.100000000000001" customHeight="1" x14ac:dyDescent="0.25">
      <c r="A11" s="51">
        <v>7</v>
      </c>
      <c r="B11" s="313" t="s">
        <v>491</v>
      </c>
      <c r="C11" s="213">
        <v>2254</v>
      </c>
      <c r="D11" s="102">
        <v>812</v>
      </c>
      <c r="E11" s="202">
        <f t="shared" si="0"/>
        <v>36.024844720496894</v>
      </c>
      <c r="F11" s="53"/>
    </row>
    <row r="12" spans="1:6" ht="20.100000000000001" customHeight="1" x14ac:dyDescent="0.25">
      <c r="A12" s="51">
        <v>8</v>
      </c>
      <c r="B12" s="314" t="s">
        <v>492</v>
      </c>
      <c r="C12" s="213">
        <v>2334</v>
      </c>
      <c r="D12" s="102">
        <v>748</v>
      </c>
      <c r="E12" s="202">
        <f t="shared" si="0"/>
        <v>32.047986289631538</v>
      </c>
      <c r="F12" s="53"/>
    </row>
    <row r="13" spans="1:6" ht="20.100000000000001" customHeight="1" x14ac:dyDescent="0.25">
      <c r="A13" s="51">
        <v>9</v>
      </c>
      <c r="B13" s="314" t="s">
        <v>493</v>
      </c>
      <c r="C13" s="213">
        <v>2597</v>
      </c>
      <c r="D13" s="102">
        <v>836</v>
      </c>
      <c r="E13" s="202">
        <f t="shared" si="0"/>
        <v>32.190989603388523</v>
      </c>
      <c r="F13" s="53"/>
    </row>
    <row r="14" spans="1:6" ht="20.100000000000001" customHeight="1" x14ac:dyDescent="0.25">
      <c r="A14" s="51">
        <v>10</v>
      </c>
      <c r="B14" s="314" t="s">
        <v>494</v>
      </c>
      <c r="C14" s="213">
        <v>1395</v>
      </c>
      <c r="D14" s="102">
        <v>427</v>
      </c>
      <c r="E14" s="202">
        <f t="shared" si="0"/>
        <v>30.609318996415769</v>
      </c>
      <c r="F14" s="53"/>
    </row>
    <row r="15" spans="1:6" ht="20.100000000000001" customHeight="1" x14ac:dyDescent="0.25">
      <c r="A15" s="51">
        <v>11</v>
      </c>
      <c r="B15" s="314" t="s">
        <v>495</v>
      </c>
      <c r="C15" s="213">
        <v>1595</v>
      </c>
      <c r="D15" s="102">
        <v>526</v>
      </c>
      <c r="E15" s="202">
        <f t="shared" si="0"/>
        <v>32.978056426332287</v>
      </c>
      <c r="F15" s="53"/>
    </row>
    <row r="16" spans="1:6" ht="20.100000000000001" customHeight="1" x14ac:dyDescent="0.25">
      <c r="A16" s="544" t="s">
        <v>538</v>
      </c>
      <c r="B16" s="544"/>
      <c r="C16" s="52">
        <f>SUM(C5:C15)</f>
        <v>29706</v>
      </c>
      <c r="D16" s="52">
        <f>SUM(D5:D15)</f>
        <v>14569</v>
      </c>
      <c r="E16" s="252">
        <f>D16/C16*100</f>
        <v>49.043964182320074</v>
      </c>
      <c r="F16" s="53"/>
    </row>
    <row r="17" spans="1:6" s="49" customFormat="1" ht="20.100000000000001" customHeight="1" x14ac:dyDescent="0.25">
      <c r="A17" s="51">
        <v>12</v>
      </c>
      <c r="B17" s="314" t="s">
        <v>496</v>
      </c>
      <c r="C17" s="213">
        <v>2437</v>
      </c>
      <c r="D17" s="102">
        <v>742</v>
      </c>
      <c r="E17" s="202">
        <f t="shared" ref="E17:E19" si="1">D17/C17*100</f>
        <v>30.447271235125157</v>
      </c>
      <c r="F17" s="53"/>
    </row>
    <row r="18" spans="1:6" s="49" customFormat="1" ht="20.100000000000001" customHeight="1" x14ac:dyDescent="0.25">
      <c r="A18" s="51">
        <v>13</v>
      </c>
      <c r="B18" s="314" t="s">
        <v>497</v>
      </c>
      <c r="C18" s="213">
        <v>6103</v>
      </c>
      <c r="D18" s="102">
        <v>2013</v>
      </c>
      <c r="E18" s="202">
        <f t="shared" si="1"/>
        <v>32.983778469605113</v>
      </c>
      <c r="F18" s="53"/>
    </row>
    <row r="19" spans="1:6" s="49" customFormat="1" ht="20.100000000000001" customHeight="1" x14ac:dyDescent="0.25">
      <c r="A19" s="544" t="s">
        <v>295</v>
      </c>
      <c r="B19" s="544" t="s">
        <v>295</v>
      </c>
      <c r="C19" s="52">
        <f>SUM(C16:C18)</f>
        <v>38246</v>
      </c>
      <c r="D19" s="52">
        <f>SUM(D16:D18)</f>
        <v>17324</v>
      </c>
      <c r="E19" s="377">
        <f t="shared" si="1"/>
        <v>45.296240129686765</v>
      </c>
      <c r="F19" s="53"/>
    </row>
  </sheetData>
  <mergeCells count="4">
    <mergeCell ref="A1:B1"/>
    <mergeCell ref="A2:F2"/>
    <mergeCell ref="A16:B16"/>
    <mergeCell ref="A19:B19"/>
  </mergeCells>
  <printOptions horizontalCentered="1"/>
  <pageMargins left="0" right="0" top="0.5" bottom="0.25" header="0.31496062992126" footer="0.31496062992126"/>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21"/>
  <sheetViews>
    <sheetView zoomScale="85" zoomScaleNormal="85" workbookViewId="0">
      <selection activeCell="R34" sqref="R34"/>
    </sheetView>
  </sheetViews>
  <sheetFormatPr defaultColWidth="8.85546875" defaultRowHeight="15" x14ac:dyDescent="0.25"/>
  <cols>
    <col min="1" max="1" width="7.28515625" style="49" customWidth="1"/>
    <col min="2" max="2" width="21.28515625" style="49" customWidth="1"/>
    <col min="3" max="4" width="20" style="49" customWidth="1"/>
    <col min="5" max="5" width="18.7109375" style="49" customWidth="1"/>
    <col min="6" max="16384" width="8.85546875" style="49"/>
  </cols>
  <sheetData>
    <row r="1" spans="1:5" x14ac:dyDescent="0.25">
      <c r="A1" s="49" t="s">
        <v>572</v>
      </c>
    </row>
    <row r="2" spans="1:5" ht="25.5" customHeight="1" x14ac:dyDescent="0.25">
      <c r="A2" s="558" t="s">
        <v>573</v>
      </c>
      <c r="B2" s="520"/>
      <c r="C2" s="520"/>
      <c r="D2" s="520"/>
      <c r="E2" s="520"/>
    </row>
    <row r="3" spans="1:5" ht="18" customHeight="1" x14ac:dyDescent="0.25">
      <c r="A3" s="561"/>
      <c r="B3" s="561"/>
      <c r="C3" s="561"/>
      <c r="D3" s="561"/>
      <c r="E3" s="561"/>
    </row>
    <row r="4" spans="1:5" x14ac:dyDescent="0.25">
      <c r="A4" s="521" t="s">
        <v>445</v>
      </c>
      <c r="B4" s="521" t="s">
        <v>460</v>
      </c>
      <c r="C4" s="559" t="s">
        <v>468</v>
      </c>
      <c r="D4" s="532" t="s">
        <v>469</v>
      </c>
      <c r="E4" s="523" t="s">
        <v>208</v>
      </c>
    </row>
    <row r="5" spans="1:5" ht="57" customHeight="1" x14ac:dyDescent="0.25">
      <c r="A5" s="521"/>
      <c r="B5" s="521"/>
      <c r="C5" s="560"/>
      <c r="D5" s="532"/>
      <c r="E5" s="523"/>
    </row>
    <row r="6" spans="1:5" ht="18.75" hidden="1" x14ac:dyDescent="0.3">
      <c r="A6" s="227" t="s">
        <v>462</v>
      </c>
      <c r="B6" s="227" t="s">
        <v>463</v>
      </c>
      <c r="C6" s="253" t="s">
        <v>464</v>
      </c>
      <c r="D6" s="232" t="s">
        <v>465</v>
      </c>
      <c r="E6" s="233" t="s">
        <v>466</v>
      </c>
    </row>
    <row r="7" spans="1:5" ht="18.75" x14ac:dyDescent="0.3">
      <c r="A7" s="229">
        <v>1</v>
      </c>
      <c r="B7" s="206" t="s">
        <v>489</v>
      </c>
      <c r="C7" s="338">
        <v>1.2</v>
      </c>
      <c r="D7" s="339">
        <v>1.2</v>
      </c>
      <c r="E7" s="258">
        <f t="shared" ref="E7:E21" si="0">D7/C7*100</f>
        <v>100</v>
      </c>
    </row>
    <row r="8" spans="1:5" ht="18.75" x14ac:dyDescent="0.3">
      <c r="A8" s="229">
        <v>2</v>
      </c>
      <c r="B8" s="206" t="s">
        <v>486</v>
      </c>
      <c r="C8" s="338">
        <v>3.5</v>
      </c>
      <c r="D8" s="340">
        <v>3.5</v>
      </c>
      <c r="E8" s="258">
        <f t="shared" si="0"/>
        <v>100</v>
      </c>
    </row>
    <row r="9" spans="1:5" ht="18.75" x14ac:dyDescent="0.3">
      <c r="A9" s="229">
        <v>3</v>
      </c>
      <c r="B9" s="206" t="s">
        <v>490</v>
      </c>
      <c r="C9" s="338">
        <v>8.1999999999999993</v>
      </c>
      <c r="D9" s="341">
        <v>4.5</v>
      </c>
      <c r="E9" s="258">
        <f t="shared" si="0"/>
        <v>54.878048780487809</v>
      </c>
    </row>
    <row r="10" spans="1:5" ht="18.75" x14ac:dyDescent="0.3">
      <c r="A10" s="229">
        <v>4</v>
      </c>
      <c r="B10" s="206" t="s">
        <v>485</v>
      </c>
      <c r="C10" s="338">
        <v>4.5999999999999996</v>
      </c>
      <c r="D10" s="339">
        <v>4.5999999999999996</v>
      </c>
      <c r="E10" s="258">
        <f t="shared" si="0"/>
        <v>100</v>
      </c>
    </row>
    <row r="11" spans="1:5" ht="18.75" x14ac:dyDescent="0.3">
      <c r="A11" s="229">
        <v>5</v>
      </c>
      <c r="B11" s="206" t="s">
        <v>488</v>
      </c>
      <c r="C11" s="338">
        <v>2</v>
      </c>
      <c r="D11" s="339">
        <v>1.5</v>
      </c>
      <c r="E11" s="258">
        <f t="shared" si="0"/>
        <v>75</v>
      </c>
    </row>
    <row r="12" spans="1:5" ht="18.75" x14ac:dyDescent="0.3">
      <c r="A12" s="229">
        <v>6</v>
      </c>
      <c r="B12" s="206" t="s">
        <v>487</v>
      </c>
      <c r="C12" s="338">
        <v>3</v>
      </c>
      <c r="D12" s="342">
        <v>3</v>
      </c>
      <c r="E12" s="258">
        <f t="shared" si="0"/>
        <v>100</v>
      </c>
    </row>
    <row r="13" spans="1:5" ht="18.75" x14ac:dyDescent="0.3">
      <c r="A13" s="229">
        <v>7</v>
      </c>
      <c r="B13" s="231" t="s">
        <v>491</v>
      </c>
      <c r="C13" s="343">
        <v>3</v>
      </c>
      <c r="D13" s="342">
        <v>3</v>
      </c>
      <c r="E13" s="258">
        <f t="shared" si="0"/>
        <v>100</v>
      </c>
    </row>
    <row r="14" spans="1:5" ht="18.75" x14ac:dyDescent="0.3">
      <c r="A14" s="229">
        <v>8</v>
      </c>
      <c r="B14" s="231" t="s">
        <v>492</v>
      </c>
      <c r="C14" s="338">
        <v>3</v>
      </c>
      <c r="D14" s="341">
        <v>3</v>
      </c>
      <c r="E14" s="258">
        <f t="shared" si="0"/>
        <v>100</v>
      </c>
    </row>
    <row r="15" spans="1:5" ht="18.75" x14ac:dyDescent="0.3">
      <c r="A15" s="229">
        <v>9</v>
      </c>
      <c r="B15" s="231" t="s">
        <v>493</v>
      </c>
      <c r="C15" s="343">
        <v>3</v>
      </c>
      <c r="D15" s="339">
        <v>3</v>
      </c>
      <c r="E15" s="258">
        <f t="shared" si="0"/>
        <v>100</v>
      </c>
    </row>
    <row r="16" spans="1:5" ht="18.75" x14ac:dyDescent="0.3">
      <c r="A16" s="229">
        <v>10</v>
      </c>
      <c r="B16" s="206" t="s">
        <v>494</v>
      </c>
      <c r="C16" s="338">
        <v>4.96</v>
      </c>
      <c r="D16" s="340">
        <v>2.5</v>
      </c>
      <c r="E16" s="258">
        <f t="shared" si="0"/>
        <v>50.403225806451616</v>
      </c>
    </row>
    <row r="17" spans="1:5" ht="18.75" x14ac:dyDescent="0.3">
      <c r="A17" s="229">
        <v>11</v>
      </c>
      <c r="B17" s="98" t="s">
        <v>495</v>
      </c>
      <c r="C17" s="342">
        <v>2.33</v>
      </c>
      <c r="D17" s="340">
        <v>1.1399999999999999</v>
      </c>
      <c r="E17" s="258">
        <f t="shared" si="0"/>
        <v>48.927038626609438</v>
      </c>
    </row>
    <row r="18" spans="1:5" ht="23.45" customHeight="1" x14ac:dyDescent="0.3">
      <c r="A18" s="556" t="s">
        <v>538</v>
      </c>
      <c r="B18" s="557"/>
      <c r="C18" s="344">
        <f>SUM(C7:C17)</f>
        <v>38.79</v>
      </c>
      <c r="D18" s="344">
        <f>SUM(D7:D17)</f>
        <v>30.939999999999998</v>
      </c>
      <c r="E18" s="259">
        <f t="shared" si="0"/>
        <v>79.762825470482085</v>
      </c>
    </row>
    <row r="19" spans="1:5" ht="18.75" x14ac:dyDescent="0.3">
      <c r="A19" s="253">
        <v>12</v>
      </c>
      <c r="B19" s="206" t="s">
        <v>496</v>
      </c>
      <c r="C19" s="338">
        <v>1.2</v>
      </c>
      <c r="D19" s="340">
        <v>1.2</v>
      </c>
      <c r="E19" s="258">
        <f t="shared" si="0"/>
        <v>100</v>
      </c>
    </row>
    <row r="20" spans="1:5" ht="18.75" x14ac:dyDescent="0.3">
      <c r="A20" s="253">
        <v>13</v>
      </c>
      <c r="B20" s="206" t="s">
        <v>575</v>
      </c>
      <c r="C20" s="338">
        <v>2.4</v>
      </c>
      <c r="D20" s="340">
        <v>2.4</v>
      </c>
      <c r="E20" s="258">
        <f t="shared" si="0"/>
        <v>100</v>
      </c>
    </row>
    <row r="21" spans="1:5" ht="23.45" customHeight="1" x14ac:dyDescent="0.3">
      <c r="A21" s="556" t="s">
        <v>295</v>
      </c>
      <c r="B21" s="557"/>
      <c r="C21" s="344">
        <f>SUM(C18:C20)</f>
        <v>42.39</v>
      </c>
      <c r="D21" s="344">
        <f>SUM(D18:D20)</f>
        <v>34.54</v>
      </c>
      <c r="E21" s="396">
        <f t="shared" si="0"/>
        <v>81.481481481481481</v>
      </c>
    </row>
  </sheetData>
  <mergeCells count="9">
    <mergeCell ref="A18:B18"/>
    <mergeCell ref="A21:B21"/>
    <mergeCell ref="A2:E2"/>
    <mergeCell ref="A4:A5"/>
    <mergeCell ref="B4:B5"/>
    <mergeCell ref="C4:C5"/>
    <mergeCell ref="D4:D5"/>
    <mergeCell ref="E4:E5"/>
    <mergeCell ref="A3:E3"/>
  </mergeCells>
  <printOptions horizontalCentered="1"/>
  <pageMargins left="0" right="0" top="0.75" bottom="0.25" header="0.3" footer="0.3"/>
  <pageSetup paperSize="9"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8"/>
  <sheetViews>
    <sheetView zoomScale="70" zoomScaleNormal="70" workbookViewId="0">
      <selection activeCell="A3" sqref="A3:F3"/>
    </sheetView>
  </sheetViews>
  <sheetFormatPr defaultColWidth="9.140625" defaultRowHeight="18.75" x14ac:dyDescent="0.3"/>
  <cols>
    <col min="1" max="1" width="7.140625" style="264" customWidth="1"/>
    <col min="2" max="2" width="22" style="264" customWidth="1"/>
    <col min="3" max="3" width="14.42578125" style="264" customWidth="1"/>
    <col min="4" max="4" width="24.7109375" style="264" customWidth="1"/>
    <col min="5" max="5" width="21.7109375" style="45" customWidth="1"/>
    <col min="6" max="6" width="21.28515625" style="264" customWidth="1"/>
    <col min="7" max="7" width="18.28515625" style="264" customWidth="1"/>
    <col min="8" max="8" width="16" style="264" customWidth="1"/>
    <col min="9" max="9" width="19.42578125" style="264" customWidth="1"/>
    <col min="10" max="16384" width="9.140625" style="264"/>
  </cols>
  <sheetData>
    <row r="1" spans="1:10" x14ac:dyDescent="0.3">
      <c r="A1" s="46" t="s">
        <v>252</v>
      </c>
    </row>
    <row r="2" spans="1:10" x14ac:dyDescent="0.3">
      <c r="A2" s="567" t="s">
        <v>257</v>
      </c>
      <c r="B2" s="567"/>
      <c r="C2" s="567"/>
      <c r="D2" s="567"/>
      <c r="E2" s="567"/>
      <c r="F2" s="567"/>
      <c r="G2" s="265"/>
      <c r="H2" s="265"/>
      <c r="I2" s="265"/>
    </row>
    <row r="3" spans="1:10" x14ac:dyDescent="0.3">
      <c r="A3" s="568" t="e">
        <f>'PL6 TL lao dong'!#REF!</f>
        <v>#REF!</v>
      </c>
      <c r="B3" s="568"/>
      <c r="C3" s="568"/>
      <c r="D3" s="568"/>
      <c r="E3" s="568"/>
      <c r="F3" s="568"/>
    </row>
    <row r="4" spans="1:10" x14ac:dyDescent="0.3">
      <c r="A4" s="266"/>
      <c r="B4" s="266"/>
      <c r="E4" s="264"/>
    </row>
    <row r="5" spans="1:10" ht="26.45" customHeight="1" x14ac:dyDescent="0.3">
      <c r="A5" s="562" t="s">
        <v>0</v>
      </c>
      <c r="B5" s="562" t="s">
        <v>11</v>
      </c>
      <c r="C5" s="564" t="s">
        <v>456</v>
      </c>
      <c r="D5" s="565"/>
      <c r="E5" s="565"/>
      <c r="F5" s="566"/>
    </row>
    <row r="6" spans="1:10" s="46" customFormat="1" ht="131.25" x14ac:dyDescent="0.3">
      <c r="A6" s="563"/>
      <c r="B6" s="563"/>
      <c r="C6" s="267" t="s">
        <v>457</v>
      </c>
      <c r="D6" s="267" t="s">
        <v>458</v>
      </c>
      <c r="E6" s="267" t="s">
        <v>459</v>
      </c>
      <c r="F6" s="267" t="s">
        <v>475</v>
      </c>
    </row>
    <row r="7" spans="1:10" x14ac:dyDescent="0.3">
      <c r="A7" s="268">
        <v>1</v>
      </c>
      <c r="B7" s="270" t="s">
        <v>270</v>
      </c>
      <c r="C7" s="269">
        <v>3474</v>
      </c>
      <c r="D7" s="269">
        <v>491</v>
      </c>
      <c r="E7" s="269">
        <v>2983</v>
      </c>
      <c r="F7" s="271">
        <f>E7/C7</f>
        <v>0.85866436384571099</v>
      </c>
    </row>
    <row r="8" spans="1:10" x14ac:dyDescent="0.3">
      <c r="A8" s="268">
        <v>2</v>
      </c>
      <c r="B8" s="270" t="s">
        <v>271</v>
      </c>
      <c r="C8" s="269">
        <v>4968</v>
      </c>
      <c r="D8" s="269">
        <v>508</v>
      </c>
      <c r="E8" s="269">
        <v>4460</v>
      </c>
      <c r="F8" s="271">
        <f>E8/C8</f>
        <v>0.89774557165861513</v>
      </c>
    </row>
    <row r="9" spans="1:10" x14ac:dyDescent="0.3">
      <c r="A9" s="268">
        <v>3</v>
      </c>
      <c r="B9" s="270" t="s">
        <v>273</v>
      </c>
      <c r="C9" s="269">
        <v>5176</v>
      </c>
      <c r="D9" s="269">
        <v>1396</v>
      </c>
      <c r="E9" s="269">
        <v>3780</v>
      </c>
      <c r="F9" s="271">
        <f>E9/C9</f>
        <v>0.73029366306027821</v>
      </c>
    </row>
    <row r="13" spans="1:10" x14ac:dyDescent="0.3">
      <c r="J13" s="272">
        <v>0.85866436384571099</v>
      </c>
    </row>
    <row r="14" spans="1:10" x14ac:dyDescent="0.3">
      <c r="J14" s="272">
        <v>0.89774557165861513</v>
      </c>
    </row>
    <row r="15" spans="1:10" x14ac:dyDescent="0.3">
      <c r="J15" s="272">
        <v>0.73029366306027821</v>
      </c>
    </row>
    <row r="18" spans="10:12" x14ac:dyDescent="0.3">
      <c r="J18" s="272">
        <v>0.85866436384571099</v>
      </c>
      <c r="K18" s="272">
        <v>0.89774557165861513</v>
      </c>
      <c r="L18" s="272">
        <v>0.73029366306027821</v>
      </c>
    </row>
  </sheetData>
  <mergeCells count="5">
    <mergeCell ref="A5:A6"/>
    <mergeCell ref="B5:B6"/>
    <mergeCell ref="C5:F5"/>
    <mergeCell ref="A2:F2"/>
    <mergeCell ref="A3:F3"/>
  </mergeCells>
  <printOptions horizontalCentered="1"/>
  <pageMargins left="0" right="0" top="0.75" bottom="0.75" header="0.3" footer="0.3"/>
  <pageSetup paperSize="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9"/>
  <sheetViews>
    <sheetView zoomScale="115" zoomScaleNormal="115" workbookViewId="0">
      <pane xSplit="5" ySplit="4" topLeftCell="F5" activePane="bottomRight" state="frozen"/>
      <selection pane="topRight" activeCell="F1" sqref="F1"/>
      <selection pane="bottomLeft" activeCell="A6" sqref="A6"/>
      <selection pane="bottomRight" activeCell="P14" sqref="P14"/>
    </sheetView>
  </sheetViews>
  <sheetFormatPr defaultColWidth="9.140625" defaultRowHeight="15" x14ac:dyDescent="0.25"/>
  <cols>
    <col min="1" max="1" width="4.42578125" style="164" customWidth="1"/>
    <col min="2" max="2" width="8.5703125" style="153" customWidth="1"/>
    <col min="3" max="3" width="27.42578125" style="154" customWidth="1"/>
    <col min="4" max="4" width="34.28515625" style="155" customWidth="1"/>
    <col min="5" max="6" width="17" style="155" customWidth="1"/>
    <col min="7" max="7" width="15.5703125" style="154" customWidth="1"/>
    <col min="8" max="16384" width="9.140625" style="154"/>
  </cols>
  <sheetData>
    <row r="1" spans="1:7" x14ac:dyDescent="0.25">
      <c r="A1" s="152" t="s">
        <v>679</v>
      </c>
    </row>
    <row r="2" spans="1:7" ht="16.5" x14ac:dyDescent="0.25">
      <c r="A2" s="569" t="s">
        <v>444</v>
      </c>
      <c r="B2" s="569"/>
      <c r="C2" s="569"/>
      <c r="D2" s="569"/>
      <c r="E2" s="569"/>
      <c r="F2" s="569"/>
      <c r="G2" s="569"/>
    </row>
    <row r="3" spans="1:7" x14ac:dyDescent="0.25">
      <c r="A3" s="156"/>
      <c r="B3" s="156"/>
      <c r="C3" s="156"/>
      <c r="D3" s="181"/>
      <c r="E3" s="181"/>
      <c r="F3" s="181"/>
    </row>
    <row r="4" spans="1:7" s="160" customFormat="1" ht="28.5" x14ac:dyDescent="0.25">
      <c r="A4" s="157" t="s">
        <v>60</v>
      </c>
      <c r="B4" s="158" t="s">
        <v>61</v>
      </c>
      <c r="C4" s="570" t="s">
        <v>62</v>
      </c>
      <c r="D4" s="571"/>
      <c r="E4" s="159" t="s">
        <v>299</v>
      </c>
      <c r="F4" s="159" t="s">
        <v>485</v>
      </c>
      <c r="G4" s="163" t="s">
        <v>486</v>
      </c>
    </row>
    <row r="5" spans="1:7" ht="33.75" customHeight="1" x14ac:dyDescent="0.25">
      <c r="A5" s="572">
        <v>1</v>
      </c>
      <c r="B5" s="573" t="s">
        <v>63</v>
      </c>
      <c r="C5" s="575" t="s">
        <v>300</v>
      </c>
      <c r="D5" s="576"/>
      <c r="E5" s="161" t="s">
        <v>12</v>
      </c>
      <c r="F5" s="161" t="s">
        <v>12</v>
      </c>
      <c r="G5" s="161" t="s">
        <v>12</v>
      </c>
    </row>
    <row r="6" spans="1:7" ht="33.75" customHeight="1" x14ac:dyDescent="0.25">
      <c r="A6" s="572"/>
      <c r="B6" s="573"/>
      <c r="C6" s="575" t="s">
        <v>301</v>
      </c>
      <c r="D6" s="576"/>
      <c r="E6" s="161" t="s">
        <v>12</v>
      </c>
      <c r="F6" s="161" t="s">
        <v>12</v>
      </c>
      <c r="G6" s="161" t="s">
        <v>12</v>
      </c>
    </row>
    <row r="7" spans="1:7" ht="48" customHeight="1" x14ac:dyDescent="0.25">
      <c r="A7" s="572"/>
      <c r="B7" s="573"/>
      <c r="C7" s="575" t="s">
        <v>302</v>
      </c>
      <c r="D7" s="576"/>
      <c r="E7" s="161" t="s">
        <v>12</v>
      </c>
      <c r="F7" s="161" t="s">
        <v>12</v>
      </c>
      <c r="G7" s="161" t="s">
        <v>12</v>
      </c>
    </row>
    <row r="8" spans="1:7" s="441" customFormat="1" ht="20.100000000000001" customHeight="1" x14ac:dyDescent="0.25">
      <c r="A8" s="572"/>
      <c r="B8" s="573"/>
      <c r="C8" s="463" t="s">
        <v>303</v>
      </c>
      <c r="D8" s="464"/>
      <c r="E8" s="440" t="s">
        <v>442</v>
      </c>
      <c r="F8" s="440" t="s">
        <v>12</v>
      </c>
      <c r="G8" s="440" t="s">
        <v>12</v>
      </c>
    </row>
    <row r="9" spans="1:7" ht="30" x14ac:dyDescent="0.25">
      <c r="A9" s="572">
        <v>2</v>
      </c>
      <c r="B9" s="573" t="s">
        <v>66</v>
      </c>
      <c r="C9" s="574" t="s">
        <v>304</v>
      </c>
      <c r="D9" s="161" t="s">
        <v>305</v>
      </c>
      <c r="E9" s="161" t="s">
        <v>306</v>
      </c>
      <c r="F9" s="161" t="s">
        <v>649</v>
      </c>
      <c r="G9" s="161" t="s">
        <v>649</v>
      </c>
    </row>
    <row r="10" spans="1:7" ht="45" x14ac:dyDescent="0.25">
      <c r="A10" s="572"/>
      <c r="B10" s="573"/>
      <c r="C10" s="574"/>
      <c r="D10" s="161" t="s">
        <v>307</v>
      </c>
      <c r="E10" s="161" t="s">
        <v>12</v>
      </c>
      <c r="F10" s="161" t="s">
        <v>12</v>
      </c>
      <c r="G10" s="161" t="s">
        <v>12</v>
      </c>
    </row>
    <row r="11" spans="1:7" ht="20.100000000000001" customHeight="1" x14ac:dyDescent="0.25">
      <c r="A11" s="572"/>
      <c r="B11" s="573"/>
      <c r="C11" s="574" t="s">
        <v>308</v>
      </c>
      <c r="D11" s="161" t="s">
        <v>309</v>
      </c>
      <c r="E11" s="161" t="s">
        <v>310</v>
      </c>
      <c r="F11" s="161" t="s">
        <v>649</v>
      </c>
      <c r="G11" s="161" t="s">
        <v>649</v>
      </c>
    </row>
    <row r="12" spans="1:7" ht="60" x14ac:dyDescent="0.25">
      <c r="A12" s="572"/>
      <c r="B12" s="573"/>
      <c r="C12" s="574"/>
      <c r="D12" s="161" t="s">
        <v>311</v>
      </c>
      <c r="E12" s="161" t="s">
        <v>12</v>
      </c>
      <c r="F12" s="161" t="s">
        <v>12</v>
      </c>
      <c r="G12" s="161" t="s">
        <v>12</v>
      </c>
    </row>
    <row r="13" spans="1:7" ht="31.5" customHeight="1" x14ac:dyDescent="0.25">
      <c r="A13" s="572"/>
      <c r="B13" s="573"/>
      <c r="C13" s="575" t="s">
        <v>312</v>
      </c>
      <c r="D13" s="576" t="s">
        <v>313</v>
      </c>
      <c r="E13" s="161" t="s">
        <v>313</v>
      </c>
      <c r="F13" s="161" t="s">
        <v>649</v>
      </c>
      <c r="G13" s="161" t="s">
        <v>650</v>
      </c>
    </row>
    <row r="14" spans="1:7" ht="31.5" customHeight="1" x14ac:dyDescent="0.25">
      <c r="A14" s="572"/>
      <c r="B14" s="573"/>
      <c r="C14" s="575" t="s">
        <v>314</v>
      </c>
      <c r="D14" s="576" t="s">
        <v>315</v>
      </c>
      <c r="E14" s="161" t="s">
        <v>315</v>
      </c>
      <c r="F14" s="161" t="s">
        <v>649</v>
      </c>
      <c r="G14" s="161" t="s">
        <v>649</v>
      </c>
    </row>
    <row r="15" spans="1:7" s="441" customFormat="1" ht="20.100000000000001" customHeight="1" x14ac:dyDescent="0.25">
      <c r="A15" s="572"/>
      <c r="B15" s="573"/>
      <c r="C15" s="463" t="s">
        <v>316</v>
      </c>
      <c r="D15" s="464"/>
      <c r="E15" s="440" t="s">
        <v>442</v>
      </c>
      <c r="F15" s="440" t="s">
        <v>12</v>
      </c>
      <c r="G15" s="440" t="s">
        <v>12</v>
      </c>
    </row>
    <row r="16" spans="1:7" ht="40.5" customHeight="1" x14ac:dyDescent="0.25">
      <c r="A16" s="572">
        <v>3</v>
      </c>
      <c r="B16" s="573" t="s">
        <v>317</v>
      </c>
      <c r="C16" s="575" t="s">
        <v>318</v>
      </c>
      <c r="D16" s="576" t="s">
        <v>313</v>
      </c>
      <c r="E16" s="161" t="s">
        <v>313</v>
      </c>
      <c r="F16" s="417" t="s">
        <v>588</v>
      </c>
      <c r="G16" s="417" t="s">
        <v>582</v>
      </c>
    </row>
    <row r="17" spans="1:7" ht="20.100000000000001" customHeight="1" x14ac:dyDescent="0.25">
      <c r="A17" s="572"/>
      <c r="B17" s="573"/>
      <c r="C17" s="575" t="s">
        <v>651</v>
      </c>
      <c r="D17" s="576" t="s">
        <v>12</v>
      </c>
      <c r="E17" s="161" t="s">
        <v>652</v>
      </c>
      <c r="F17" s="161" t="s">
        <v>12</v>
      </c>
      <c r="G17" s="262" t="s">
        <v>12</v>
      </c>
    </row>
    <row r="18" spans="1:7" ht="33" customHeight="1" x14ac:dyDescent="0.25">
      <c r="A18" s="572"/>
      <c r="B18" s="573"/>
      <c r="C18" s="575" t="s">
        <v>319</v>
      </c>
      <c r="D18" s="576" t="s">
        <v>320</v>
      </c>
      <c r="E18" s="161" t="s">
        <v>320</v>
      </c>
      <c r="F18" s="161" t="s">
        <v>653</v>
      </c>
      <c r="G18" s="200">
        <v>100</v>
      </c>
    </row>
    <row r="19" spans="1:7" ht="29.45" customHeight="1" x14ac:dyDescent="0.25">
      <c r="A19" s="572"/>
      <c r="B19" s="573"/>
      <c r="C19" s="575" t="s">
        <v>321</v>
      </c>
      <c r="D19" s="576" t="s">
        <v>12</v>
      </c>
      <c r="E19" s="161" t="s">
        <v>12</v>
      </c>
      <c r="F19" s="161" t="s">
        <v>12</v>
      </c>
      <c r="G19" s="262" t="s">
        <v>12</v>
      </c>
    </row>
    <row r="20" spans="1:7" ht="29.45" customHeight="1" x14ac:dyDescent="0.25">
      <c r="A20" s="572"/>
      <c r="B20" s="573"/>
      <c r="C20" s="575" t="s">
        <v>322</v>
      </c>
      <c r="D20" s="576" t="s">
        <v>12</v>
      </c>
      <c r="E20" s="161" t="s">
        <v>12</v>
      </c>
      <c r="F20" s="161" t="s">
        <v>12</v>
      </c>
      <c r="G20" s="262" t="s">
        <v>12</v>
      </c>
    </row>
    <row r="21" spans="1:7" ht="29.45" customHeight="1" x14ac:dyDescent="0.25">
      <c r="A21" s="572"/>
      <c r="B21" s="573"/>
      <c r="C21" s="575" t="s">
        <v>323</v>
      </c>
      <c r="D21" s="576" t="s">
        <v>324</v>
      </c>
      <c r="E21" s="161" t="s">
        <v>324</v>
      </c>
      <c r="F21" s="161" t="s">
        <v>324</v>
      </c>
      <c r="G21" s="262" t="s">
        <v>324</v>
      </c>
    </row>
    <row r="22" spans="1:7" s="441" customFormat="1" ht="20.100000000000001" customHeight="1" x14ac:dyDescent="0.25">
      <c r="A22" s="572"/>
      <c r="B22" s="573"/>
      <c r="C22" s="463" t="s">
        <v>325</v>
      </c>
      <c r="D22" s="464"/>
      <c r="E22" s="440" t="s">
        <v>442</v>
      </c>
      <c r="F22" s="440" t="s">
        <v>12</v>
      </c>
      <c r="G22" s="440" t="s">
        <v>12</v>
      </c>
    </row>
    <row r="23" spans="1:7" ht="32.25" customHeight="1" x14ac:dyDescent="0.25">
      <c r="A23" s="273">
        <v>4</v>
      </c>
      <c r="B23" s="274" t="s">
        <v>74</v>
      </c>
      <c r="C23" s="575" t="s">
        <v>326</v>
      </c>
      <c r="D23" s="576" t="s">
        <v>327</v>
      </c>
      <c r="E23" s="161" t="s">
        <v>327</v>
      </c>
      <c r="F23" s="161" t="s">
        <v>649</v>
      </c>
      <c r="G23" s="291">
        <v>100</v>
      </c>
    </row>
    <row r="24" spans="1:7" s="441" customFormat="1" ht="20.100000000000001" customHeight="1" x14ac:dyDescent="0.25">
      <c r="A24" s="442"/>
      <c r="B24" s="443"/>
      <c r="C24" s="463" t="s">
        <v>328</v>
      </c>
      <c r="D24" s="464"/>
      <c r="E24" s="440" t="s">
        <v>442</v>
      </c>
      <c r="F24" s="440" t="s">
        <v>12</v>
      </c>
      <c r="G24" s="440" t="s">
        <v>12</v>
      </c>
    </row>
    <row r="25" spans="1:7" ht="62.25" customHeight="1" x14ac:dyDescent="0.25">
      <c r="A25" s="572">
        <v>5</v>
      </c>
      <c r="B25" s="573" t="s">
        <v>329</v>
      </c>
      <c r="C25" s="575" t="s">
        <v>330</v>
      </c>
      <c r="D25" s="576" t="s">
        <v>310</v>
      </c>
      <c r="E25" s="161" t="s">
        <v>310</v>
      </c>
      <c r="F25" s="161" t="s">
        <v>627</v>
      </c>
      <c r="G25" s="161" t="s">
        <v>627</v>
      </c>
    </row>
    <row r="26" spans="1:7" ht="28.5" customHeight="1" x14ac:dyDescent="0.25">
      <c r="A26" s="572"/>
      <c r="B26" s="573"/>
      <c r="C26" s="575" t="s">
        <v>331</v>
      </c>
      <c r="D26" s="576" t="s">
        <v>12</v>
      </c>
      <c r="E26" s="161" t="s">
        <v>12</v>
      </c>
      <c r="F26" s="161" t="s">
        <v>12</v>
      </c>
      <c r="G26" s="161" t="s">
        <v>12</v>
      </c>
    </row>
    <row r="27" spans="1:7" x14ac:dyDescent="0.25">
      <c r="A27" s="572"/>
      <c r="B27" s="573"/>
      <c r="C27" s="575" t="s">
        <v>332</v>
      </c>
      <c r="D27" s="576" t="s">
        <v>297</v>
      </c>
      <c r="E27" s="161" t="s">
        <v>297</v>
      </c>
      <c r="F27" s="161" t="s">
        <v>297</v>
      </c>
      <c r="G27" s="161" t="s">
        <v>297</v>
      </c>
    </row>
    <row r="28" spans="1:7" x14ac:dyDescent="0.25">
      <c r="A28" s="572"/>
      <c r="B28" s="573"/>
      <c r="C28" s="575" t="s">
        <v>333</v>
      </c>
      <c r="D28" s="576" t="s">
        <v>298</v>
      </c>
      <c r="E28" s="161" t="s">
        <v>298</v>
      </c>
      <c r="F28" s="161" t="s">
        <v>298</v>
      </c>
      <c r="G28" s="161" t="s">
        <v>298</v>
      </c>
    </row>
    <row r="29" spans="1:7" ht="24.6" customHeight="1" x14ac:dyDescent="0.25">
      <c r="A29" s="572"/>
      <c r="B29" s="573"/>
      <c r="C29" s="575" t="s">
        <v>334</v>
      </c>
      <c r="D29" s="576" t="s">
        <v>324</v>
      </c>
      <c r="E29" s="161" t="s">
        <v>324</v>
      </c>
      <c r="F29" s="161" t="s">
        <v>12</v>
      </c>
      <c r="G29" s="161" t="s">
        <v>12</v>
      </c>
    </row>
    <row r="30" spans="1:7" ht="29.25" customHeight="1" x14ac:dyDescent="0.25">
      <c r="A30" s="572"/>
      <c r="B30" s="573"/>
      <c r="C30" s="575" t="s">
        <v>335</v>
      </c>
      <c r="D30" s="576" t="s">
        <v>12</v>
      </c>
      <c r="E30" s="161" t="s">
        <v>12</v>
      </c>
      <c r="F30" s="161" t="s">
        <v>12</v>
      </c>
      <c r="G30" s="161" t="s">
        <v>12</v>
      </c>
    </row>
    <row r="31" spans="1:7" s="441" customFormat="1" ht="20.100000000000001" customHeight="1" x14ac:dyDescent="0.25">
      <c r="A31" s="572"/>
      <c r="B31" s="573"/>
      <c r="C31" s="463" t="s">
        <v>336</v>
      </c>
      <c r="D31" s="464"/>
      <c r="E31" s="440" t="s">
        <v>442</v>
      </c>
      <c r="F31" s="440" t="s">
        <v>12</v>
      </c>
      <c r="G31" s="440" t="s">
        <v>12</v>
      </c>
    </row>
    <row r="32" spans="1:7" ht="45.75" customHeight="1" x14ac:dyDescent="0.25">
      <c r="A32" s="572">
        <v>6</v>
      </c>
      <c r="B32" s="573" t="s">
        <v>337</v>
      </c>
      <c r="C32" s="575" t="s">
        <v>338</v>
      </c>
      <c r="D32" s="576" t="s">
        <v>12</v>
      </c>
      <c r="E32" s="161" t="s">
        <v>12</v>
      </c>
      <c r="F32" s="161" t="s">
        <v>12</v>
      </c>
      <c r="G32" s="161" t="s">
        <v>12</v>
      </c>
    </row>
    <row r="33" spans="1:7" ht="31.5" customHeight="1" x14ac:dyDescent="0.25">
      <c r="A33" s="572"/>
      <c r="B33" s="573"/>
      <c r="C33" s="575" t="s">
        <v>339</v>
      </c>
      <c r="D33" s="576" t="s">
        <v>12</v>
      </c>
      <c r="E33" s="161" t="s">
        <v>12</v>
      </c>
      <c r="F33" s="161" t="s">
        <v>12</v>
      </c>
      <c r="G33" s="161" t="s">
        <v>12</v>
      </c>
    </row>
    <row r="34" spans="1:7" ht="62.25" customHeight="1" x14ac:dyDescent="0.25">
      <c r="A34" s="572"/>
      <c r="B34" s="573"/>
      <c r="C34" s="575" t="s">
        <v>340</v>
      </c>
      <c r="D34" s="576" t="s">
        <v>341</v>
      </c>
      <c r="E34" s="162" t="s">
        <v>654</v>
      </c>
      <c r="F34" s="161" t="s">
        <v>12</v>
      </c>
      <c r="G34" s="161" t="s">
        <v>12</v>
      </c>
    </row>
    <row r="35" spans="1:7" s="441" customFormat="1" ht="20.100000000000001" customHeight="1" x14ac:dyDescent="0.25">
      <c r="A35" s="442"/>
      <c r="B35" s="443"/>
      <c r="C35" s="463" t="s">
        <v>342</v>
      </c>
      <c r="D35" s="464"/>
      <c r="E35" s="440" t="s">
        <v>442</v>
      </c>
      <c r="F35" s="440" t="s">
        <v>12</v>
      </c>
      <c r="G35" s="440" t="s">
        <v>12</v>
      </c>
    </row>
    <row r="36" spans="1:7" ht="45" customHeight="1" x14ac:dyDescent="0.25">
      <c r="A36" s="572">
        <v>7</v>
      </c>
      <c r="B36" s="573" t="s">
        <v>655</v>
      </c>
      <c r="C36" s="577" t="s">
        <v>343</v>
      </c>
      <c r="D36" s="578" t="s">
        <v>12</v>
      </c>
      <c r="E36" s="161" t="s">
        <v>12</v>
      </c>
      <c r="F36" s="161" t="s">
        <v>629</v>
      </c>
      <c r="G36" s="200" t="s">
        <v>12</v>
      </c>
    </row>
    <row r="37" spans="1:7" s="441" customFormat="1" ht="24" customHeight="1" x14ac:dyDescent="0.25">
      <c r="A37" s="572"/>
      <c r="B37" s="573"/>
      <c r="C37" s="463" t="s">
        <v>344</v>
      </c>
      <c r="D37" s="464"/>
      <c r="E37" s="440" t="s">
        <v>442</v>
      </c>
      <c r="F37" s="444" t="s">
        <v>629</v>
      </c>
      <c r="G37" s="440" t="s">
        <v>12</v>
      </c>
    </row>
    <row r="38" spans="1:7" ht="29.45" customHeight="1" x14ac:dyDescent="0.25">
      <c r="A38" s="572">
        <v>8</v>
      </c>
      <c r="B38" s="573" t="s">
        <v>345</v>
      </c>
      <c r="C38" s="575" t="s">
        <v>346</v>
      </c>
      <c r="D38" s="576" t="s">
        <v>12</v>
      </c>
      <c r="E38" s="161" t="s">
        <v>12</v>
      </c>
      <c r="F38" s="161" t="s">
        <v>12</v>
      </c>
      <c r="G38" s="161" t="s">
        <v>12</v>
      </c>
    </row>
    <row r="39" spans="1:7" ht="20.100000000000001" customHeight="1" x14ac:dyDescent="0.25">
      <c r="A39" s="572"/>
      <c r="B39" s="573"/>
      <c r="C39" s="575" t="s">
        <v>656</v>
      </c>
      <c r="D39" s="576" t="s">
        <v>347</v>
      </c>
      <c r="E39" s="161" t="s">
        <v>347</v>
      </c>
      <c r="F39" s="161" t="s">
        <v>12</v>
      </c>
      <c r="G39" s="161" t="s">
        <v>12</v>
      </c>
    </row>
    <row r="40" spans="1:7" ht="20.100000000000001" customHeight="1" x14ac:dyDescent="0.25">
      <c r="A40" s="572"/>
      <c r="B40" s="573"/>
      <c r="C40" s="575" t="s">
        <v>348</v>
      </c>
      <c r="D40" s="576" t="s">
        <v>12</v>
      </c>
      <c r="E40" s="161" t="s">
        <v>12</v>
      </c>
      <c r="F40" s="161" t="s">
        <v>12</v>
      </c>
      <c r="G40" s="161" t="s">
        <v>12</v>
      </c>
    </row>
    <row r="41" spans="1:7" ht="44.45" customHeight="1" x14ac:dyDescent="0.25">
      <c r="A41" s="572"/>
      <c r="B41" s="573"/>
      <c r="C41" s="575" t="s">
        <v>657</v>
      </c>
      <c r="D41" s="576" t="s">
        <v>12</v>
      </c>
      <c r="E41" s="161" t="s">
        <v>12</v>
      </c>
      <c r="F41" s="161" t="s">
        <v>12</v>
      </c>
      <c r="G41" s="161" t="s">
        <v>12</v>
      </c>
    </row>
    <row r="42" spans="1:7" ht="29.45" customHeight="1" x14ac:dyDescent="0.25">
      <c r="A42" s="572"/>
      <c r="B42" s="573"/>
      <c r="C42" s="575" t="s">
        <v>349</v>
      </c>
      <c r="D42" s="576" t="s">
        <v>12</v>
      </c>
      <c r="E42" s="161" t="s">
        <v>12</v>
      </c>
      <c r="F42" s="161" t="s">
        <v>12</v>
      </c>
      <c r="G42" s="161" t="s">
        <v>12</v>
      </c>
    </row>
    <row r="43" spans="1:7" s="441" customFormat="1" ht="20.100000000000001" customHeight="1" x14ac:dyDescent="0.25">
      <c r="A43" s="572"/>
      <c r="B43" s="573"/>
      <c r="C43" s="463" t="s">
        <v>350</v>
      </c>
      <c r="D43" s="464"/>
      <c r="E43" s="440" t="s">
        <v>442</v>
      </c>
      <c r="F43" s="440" t="s">
        <v>12</v>
      </c>
      <c r="G43" s="440" t="s">
        <v>12</v>
      </c>
    </row>
    <row r="44" spans="1:7" ht="20.100000000000001" customHeight="1" x14ac:dyDescent="0.25">
      <c r="A44" s="572">
        <v>9</v>
      </c>
      <c r="B44" s="573" t="s">
        <v>137</v>
      </c>
      <c r="C44" s="575" t="s">
        <v>351</v>
      </c>
      <c r="D44" s="576" t="s">
        <v>352</v>
      </c>
      <c r="E44" s="162" t="s">
        <v>352</v>
      </c>
      <c r="F44" s="162" t="s">
        <v>649</v>
      </c>
      <c r="G44" s="197">
        <v>100</v>
      </c>
    </row>
    <row r="45" spans="1:7" s="441" customFormat="1" ht="20.100000000000001" customHeight="1" x14ac:dyDescent="0.25">
      <c r="A45" s="572"/>
      <c r="B45" s="573"/>
      <c r="C45" s="463" t="s">
        <v>353</v>
      </c>
      <c r="D45" s="464"/>
      <c r="E45" s="440" t="s">
        <v>442</v>
      </c>
      <c r="F45" s="440" t="s">
        <v>12</v>
      </c>
      <c r="G45" s="440" t="s">
        <v>12</v>
      </c>
    </row>
    <row r="46" spans="1:7" ht="25.9" customHeight="1" x14ac:dyDescent="0.25">
      <c r="A46" s="572">
        <v>10</v>
      </c>
      <c r="B46" s="573" t="s">
        <v>143</v>
      </c>
      <c r="C46" s="394" t="s">
        <v>354</v>
      </c>
      <c r="D46" s="199">
        <v>2024</v>
      </c>
      <c r="E46" s="199">
        <v>56</v>
      </c>
      <c r="F46" s="199">
        <v>67.400000000000006</v>
      </c>
      <c r="G46" s="199">
        <v>63.51</v>
      </c>
    </row>
    <row r="47" spans="1:7" s="441" customFormat="1" ht="20.100000000000001" customHeight="1" x14ac:dyDescent="0.25">
      <c r="A47" s="572"/>
      <c r="B47" s="573"/>
      <c r="C47" s="463" t="s">
        <v>355</v>
      </c>
      <c r="D47" s="464"/>
      <c r="E47" s="440" t="s">
        <v>442</v>
      </c>
      <c r="F47" s="440" t="s">
        <v>12</v>
      </c>
      <c r="G47" s="440" t="s">
        <v>12</v>
      </c>
    </row>
    <row r="48" spans="1:7" ht="20.100000000000001" customHeight="1" x14ac:dyDescent="0.25">
      <c r="A48" s="572">
        <v>11</v>
      </c>
      <c r="B48" s="573" t="s">
        <v>356</v>
      </c>
      <c r="C48" s="575" t="s">
        <v>357</v>
      </c>
      <c r="D48" s="576" t="s">
        <v>358</v>
      </c>
      <c r="E48" s="161" t="s">
        <v>358</v>
      </c>
      <c r="F48" s="161" t="s">
        <v>658</v>
      </c>
      <c r="G48" s="161">
        <v>2.72</v>
      </c>
    </row>
    <row r="49" spans="1:7" s="441" customFormat="1" ht="20.100000000000001" customHeight="1" x14ac:dyDescent="0.25">
      <c r="A49" s="572"/>
      <c r="B49" s="573"/>
      <c r="C49" s="463" t="s">
        <v>359</v>
      </c>
      <c r="D49" s="464"/>
      <c r="E49" s="440" t="s">
        <v>442</v>
      </c>
      <c r="F49" s="440" t="s">
        <v>12</v>
      </c>
      <c r="G49" s="440" t="s">
        <v>12</v>
      </c>
    </row>
    <row r="50" spans="1:7" ht="25.15" customHeight="1" x14ac:dyDescent="0.25">
      <c r="A50" s="572">
        <v>12</v>
      </c>
      <c r="B50" s="573" t="s">
        <v>360</v>
      </c>
      <c r="C50" s="575" t="s">
        <v>146</v>
      </c>
      <c r="D50" s="576" t="s">
        <v>315</v>
      </c>
      <c r="E50" s="161" t="s">
        <v>315</v>
      </c>
      <c r="F50" s="161" t="s">
        <v>659</v>
      </c>
      <c r="G50" s="161" t="s">
        <v>661</v>
      </c>
    </row>
    <row r="51" spans="1:7" ht="33.75" customHeight="1" x14ac:dyDescent="0.25">
      <c r="A51" s="572"/>
      <c r="B51" s="573"/>
      <c r="C51" s="575" t="s">
        <v>147</v>
      </c>
      <c r="D51" s="576" t="s">
        <v>361</v>
      </c>
      <c r="E51" s="161" t="s">
        <v>361</v>
      </c>
      <c r="F51" s="161" t="s">
        <v>660</v>
      </c>
      <c r="G51" s="161" t="s">
        <v>662</v>
      </c>
    </row>
    <row r="52" spans="1:7" s="441" customFormat="1" ht="20.100000000000001" customHeight="1" x14ac:dyDescent="0.25">
      <c r="A52" s="572"/>
      <c r="B52" s="573"/>
      <c r="C52" s="463" t="s">
        <v>362</v>
      </c>
      <c r="D52" s="464"/>
      <c r="E52" s="440" t="s">
        <v>442</v>
      </c>
      <c r="F52" s="440" t="s">
        <v>12</v>
      </c>
      <c r="G52" s="440" t="s">
        <v>12</v>
      </c>
    </row>
    <row r="53" spans="1:7" ht="29.45" customHeight="1" x14ac:dyDescent="0.25">
      <c r="A53" s="572">
        <v>13</v>
      </c>
      <c r="B53" s="573" t="s">
        <v>363</v>
      </c>
      <c r="C53" s="575" t="s">
        <v>364</v>
      </c>
      <c r="D53" s="576" t="s">
        <v>365</v>
      </c>
      <c r="E53" s="161" t="s">
        <v>365</v>
      </c>
      <c r="F53" s="161" t="s">
        <v>12</v>
      </c>
      <c r="G53" s="161" t="s">
        <v>12</v>
      </c>
    </row>
    <row r="54" spans="1:7" ht="23.25" customHeight="1" x14ac:dyDescent="0.25">
      <c r="A54" s="572"/>
      <c r="B54" s="573"/>
      <c r="C54" s="575" t="s">
        <v>366</v>
      </c>
      <c r="D54" s="576" t="s">
        <v>12</v>
      </c>
      <c r="E54" s="161" t="s">
        <v>12</v>
      </c>
      <c r="F54" s="161" t="s">
        <v>12</v>
      </c>
      <c r="G54" s="161" t="s">
        <v>12</v>
      </c>
    </row>
    <row r="55" spans="1:7" ht="61.5" customHeight="1" x14ac:dyDescent="0.25">
      <c r="A55" s="572"/>
      <c r="B55" s="573"/>
      <c r="C55" s="575" t="s">
        <v>663</v>
      </c>
      <c r="D55" s="576" t="s">
        <v>365</v>
      </c>
      <c r="E55" s="161" t="s">
        <v>365</v>
      </c>
      <c r="F55" s="161" t="s">
        <v>12</v>
      </c>
      <c r="G55" s="161" t="s">
        <v>12</v>
      </c>
    </row>
    <row r="56" spans="1:7" ht="33.6" customHeight="1" x14ac:dyDescent="0.25">
      <c r="A56" s="572"/>
      <c r="B56" s="573"/>
      <c r="C56" s="575" t="s">
        <v>664</v>
      </c>
      <c r="D56" s="576" t="s">
        <v>367</v>
      </c>
      <c r="E56" s="161" t="s">
        <v>367</v>
      </c>
      <c r="F56" s="161" t="s">
        <v>12</v>
      </c>
      <c r="G56" s="161" t="s">
        <v>12</v>
      </c>
    </row>
    <row r="57" spans="1:7" ht="33.6" customHeight="1" x14ac:dyDescent="0.25">
      <c r="A57" s="572"/>
      <c r="B57" s="573"/>
      <c r="C57" s="575" t="s">
        <v>368</v>
      </c>
      <c r="D57" s="576" t="s">
        <v>369</v>
      </c>
      <c r="E57" s="161" t="s">
        <v>369</v>
      </c>
      <c r="F57" s="161" t="s">
        <v>12</v>
      </c>
      <c r="G57" s="161" t="s">
        <v>12</v>
      </c>
    </row>
    <row r="58" spans="1:7" ht="33.6" customHeight="1" x14ac:dyDescent="0.25">
      <c r="A58" s="572"/>
      <c r="B58" s="573"/>
      <c r="C58" s="575" t="s">
        <v>370</v>
      </c>
      <c r="D58" s="576" t="s">
        <v>367</v>
      </c>
      <c r="E58" s="161" t="s">
        <v>367</v>
      </c>
      <c r="F58" s="161" t="s">
        <v>12</v>
      </c>
      <c r="G58" s="161" t="s">
        <v>12</v>
      </c>
    </row>
    <row r="59" spans="1:7" ht="33.6" customHeight="1" x14ac:dyDescent="0.25">
      <c r="A59" s="572"/>
      <c r="B59" s="573"/>
      <c r="C59" s="575" t="s">
        <v>371</v>
      </c>
      <c r="D59" s="576" t="s">
        <v>12</v>
      </c>
      <c r="E59" s="161" t="s">
        <v>12</v>
      </c>
      <c r="F59" s="161" t="s">
        <v>12</v>
      </c>
      <c r="G59" s="161" t="s">
        <v>12</v>
      </c>
    </row>
    <row r="60" spans="1:7" ht="33.6" customHeight="1" x14ac:dyDescent="0.25">
      <c r="A60" s="572"/>
      <c r="B60" s="573"/>
      <c r="C60" s="575" t="s">
        <v>372</v>
      </c>
      <c r="D60" s="576" t="s">
        <v>365</v>
      </c>
      <c r="E60" s="161" t="s">
        <v>365</v>
      </c>
      <c r="F60" s="161" t="s">
        <v>12</v>
      </c>
      <c r="G60" s="161" t="s">
        <v>12</v>
      </c>
    </row>
    <row r="61" spans="1:7" s="441" customFormat="1" ht="20.100000000000001" customHeight="1" x14ac:dyDescent="0.25">
      <c r="A61" s="572"/>
      <c r="B61" s="573"/>
      <c r="C61" s="463" t="s">
        <v>373</v>
      </c>
      <c r="D61" s="464"/>
      <c r="E61" s="440" t="s">
        <v>442</v>
      </c>
      <c r="F61" s="440" t="s">
        <v>12</v>
      </c>
      <c r="G61" s="440" t="s">
        <v>12</v>
      </c>
    </row>
    <row r="62" spans="1:7" ht="33.75" customHeight="1" x14ac:dyDescent="0.25">
      <c r="A62" s="572">
        <v>14</v>
      </c>
      <c r="B62" s="573" t="s">
        <v>162</v>
      </c>
      <c r="C62" s="579" t="s">
        <v>374</v>
      </c>
      <c r="D62" s="580" t="s">
        <v>375</v>
      </c>
      <c r="E62" s="161" t="s">
        <v>375</v>
      </c>
      <c r="F62" s="161">
        <v>97.49</v>
      </c>
      <c r="G62" s="161">
        <v>95.75</v>
      </c>
    </row>
    <row r="63" spans="1:7" ht="20.100000000000001" customHeight="1" x14ac:dyDescent="0.25">
      <c r="A63" s="572"/>
      <c r="B63" s="573"/>
      <c r="C63" s="579" t="s">
        <v>665</v>
      </c>
      <c r="D63" s="580" t="s">
        <v>313</v>
      </c>
      <c r="E63" s="161" t="s">
        <v>12</v>
      </c>
      <c r="F63" s="161" t="s">
        <v>12</v>
      </c>
      <c r="G63" s="161" t="s">
        <v>12</v>
      </c>
    </row>
    <row r="64" spans="1:7" ht="20.100000000000001" customHeight="1" x14ac:dyDescent="0.25">
      <c r="A64" s="572"/>
      <c r="B64" s="573"/>
      <c r="C64" s="579" t="s">
        <v>666</v>
      </c>
      <c r="D64" s="580" t="s">
        <v>242</v>
      </c>
      <c r="E64" s="161" t="s">
        <v>12</v>
      </c>
      <c r="F64" s="161" t="s">
        <v>12</v>
      </c>
      <c r="G64" s="161" t="s">
        <v>12</v>
      </c>
    </row>
    <row r="65" spans="1:7" ht="20.100000000000001" customHeight="1" x14ac:dyDescent="0.25">
      <c r="A65" s="572"/>
      <c r="B65" s="573"/>
      <c r="C65" s="579" t="s">
        <v>667</v>
      </c>
      <c r="D65" s="580" t="s">
        <v>376</v>
      </c>
      <c r="E65" s="161" t="s">
        <v>12</v>
      </c>
      <c r="F65" s="161" t="s">
        <v>12</v>
      </c>
      <c r="G65" s="161" t="s">
        <v>12</v>
      </c>
    </row>
    <row r="66" spans="1:7" s="441" customFormat="1" ht="20.100000000000001" customHeight="1" x14ac:dyDescent="0.25">
      <c r="A66" s="572"/>
      <c r="B66" s="573"/>
      <c r="C66" s="463" t="s">
        <v>377</v>
      </c>
      <c r="D66" s="464"/>
      <c r="E66" s="440" t="s">
        <v>442</v>
      </c>
      <c r="F66" s="440" t="s">
        <v>12</v>
      </c>
      <c r="G66" s="440" t="s">
        <v>12</v>
      </c>
    </row>
    <row r="67" spans="1:7" ht="20.100000000000001" customHeight="1" x14ac:dyDescent="0.25">
      <c r="A67" s="572">
        <v>15</v>
      </c>
      <c r="B67" s="573" t="s">
        <v>378</v>
      </c>
      <c r="C67" s="575" t="s">
        <v>379</v>
      </c>
      <c r="D67" s="576" t="s">
        <v>12</v>
      </c>
      <c r="E67" s="161" t="s">
        <v>12</v>
      </c>
      <c r="F67" s="161" t="s">
        <v>12</v>
      </c>
      <c r="G67" s="161" t="s">
        <v>12</v>
      </c>
    </row>
    <row r="68" spans="1:7" ht="20.100000000000001" customHeight="1" x14ac:dyDescent="0.25">
      <c r="A68" s="572"/>
      <c r="B68" s="573"/>
      <c r="C68" s="575" t="s">
        <v>668</v>
      </c>
      <c r="D68" s="576" t="s">
        <v>12</v>
      </c>
      <c r="E68" s="161" t="s">
        <v>12</v>
      </c>
      <c r="F68" s="161" t="s">
        <v>12</v>
      </c>
      <c r="G68" s="161" t="s">
        <v>12</v>
      </c>
    </row>
    <row r="69" spans="1:7" ht="33" customHeight="1" x14ac:dyDescent="0.25">
      <c r="A69" s="572"/>
      <c r="B69" s="573"/>
      <c r="C69" s="575" t="s">
        <v>380</v>
      </c>
      <c r="D69" s="576" t="s">
        <v>12</v>
      </c>
      <c r="E69" s="161" t="s">
        <v>12</v>
      </c>
      <c r="F69" s="161" t="s">
        <v>12</v>
      </c>
      <c r="G69" s="161" t="s">
        <v>12</v>
      </c>
    </row>
    <row r="70" spans="1:7" s="441" customFormat="1" ht="20.100000000000001" customHeight="1" x14ac:dyDescent="0.25">
      <c r="A70" s="572"/>
      <c r="B70" s="573"/>
      <c r="C70" s="463" t="s">
        <v>381</v>
      </c>
      <c r="D70" s="464"/>
      <c r="E70" s="440" t="s">
        <v>442</v>
      </c>
      <c r="F70" s="440" t="s">
        <v>12</v>
      </c>
      <c r="G70" s="440" t="s">
        <v>12</v>
      </c>
    </row>
    <row r="71" spans="1:7" ht="32.450000000000003" customHeight="1" x14ac:dyDescent="0.25">
      <c r="A71" s="572">
        <v>16</v>
      </c>
      <c r="B71" s="573" t="s">
        <v>382</v>
      </c>
      <c r="C71" s="575" t="s">
        <v>669</v>
      </c>
      <c r="D71" s="576" t="s">
        <v>383</v>
      </c>
      <c r="E71" s="161" t="s">
        <v>383</v>
      </c>
      <c r="F71" s="161" t="s">
        <v>12</v>
      </c>
      <c r="G71" s="161" t="s">
        <v>12</v>
      </c>
    </row>
    <row r="72" spans="1:7" ht="31.15" customHeight="1" x14ac:dyDescent="0.25">
      <c r="A72" s="572"/>
      <c r="B72" s="573"/>
      <c r="C72" s="575" t="s">
        <v>670</v>
      </c>
      <c r="D72" s="576" t="s">
        <v>313</v>
      </c>
      <c r="E72" s="161" t="s">
        <v>313</v>
      </c>
      <c r="F72" s="161" t="s">
        <v>12</v>
      </c>
      <c r="G72" s="161" t="s">
        <v>12</v>
      </c>
    </row>
    <row r="73" spans="1:7" ht="30.6" customHeight="1" x14ac:dyDescent="0.25">
      <c r="A73" s="572"/>
      <c r="B73" s="573"/>
      <c r="C73" s="575" t="s">
        <v>384</v>
      </c>
      <c r="D73" s="576" t="s">
        <v>313</v>
      </c>
      <c r="E73" s="161" t="s">
        <v>313</v>
      </c>
      <c r="F73" s="161" t="s">
        <v>12</v>
      </c>
      <c r="G73" s="161" t="s">
        <v>12</v>
      </c>
    </row>
    <row r="74" spans="1:7" s="441" customFormat="1" ht="20.100000000000001" customHeight="1" x14ac:dyDescent="0.25">
      <c r="A74" s="572"/>
      <c r="B74" s="573"/>
      <c r="C74" s="463" t="s">
        <v>385</v>
      </c>
      <c r="D74" s="464"/>
      <c r="E74" s="440" t="s">
        <v>442</v>
      </c>
      <c r="F74" s="440" t="s">
        <v>12</v>
      </c>
      <c r="G74" s="440" t="s">
        <v>12</v>
      </c>
    </row>
    <row r="75" spans="1:7" ht="33.75" customHeight="1" x14ac:dyDescent="0.25">
      <c r="A75" s="572">
        <v>17</v>
      </c>
      <c r="B75" s="573" t="s">
        <v>86</v>
      </c>
      <c r="C75" s="575" t="s">
        <v>386</v>
      </c>
      <c r="D75" s="576" t="s">
        <v>12</v>
      </c>
      <c r="E75" s="161" t="s">
        <v>12</v>
      </c>
      <c r="F75" s="161" t="s">
        <v>12</v>
      </c>
      <c r="G75" s="161" t="s">
        <v>12</v>
      </c>
    </row>
    <row r="76" spans="1:7" ht="30.6" customHeight="1" x14ac:dyDescent="0.25">
      <c r="A76" s="572"/>
      <c r="B76" s="573"/>
      <c r="C76" s="575" t="s">
        <v>171</v>
      </c>
      <c r="D76" s="576" t="s">
        <v>310</v>
      </c>
      <c r="E76" s="161" t="s">
        <v>310</v>
      </c>
      <c r="F76" s="161" t="s">
        <v>649</v>
      </c>
      <c r="G76" s="161" t="s">
        <v>649</v>
      </c>
    </row>
    <row r="77" spans="1:7" ht="30.6" customHeight="1" x14ac:dyDescent="0.25">
      <c r="A77" s="572"/>
      <c r="B77" s="573"/>
      <c r="C77" s="575" t="s">
        <v>387</v>
      </c>
      <c r="D77" s="576" t="s">
        <v>315</v>
      </c>
      <c r="E77" s="161" t="s">
        <v>315</v>
      </c>
      <c r="F77" s="161" t="s">
        <v>671</v>
      </c>
      <c r="G77" s="161">
        <v>84.37</v>
      </c>
    </row>
    <row r="78" spans="1:7" ht="30.6" customHeight="1" x14ac:dyDescent="0.25">
      <c r="A78" s="572"/>
      <c r="B78" s="573"/>
      <c r="C78" s="575" t="s">
        <v>388</v>
      </c>
      <c r="D78" s="576" t="s">
        <v>242</v>
      </c>
      <c r="E78" s="161" t="s">
        <v>242</v>
      </c>
      <c r="F78" s="161" t="s">
        <v>672</v>
      </c>
      <c r="G78" s="161">
        <v>96.5</v>
      </c>
    </row>
    <row r="79" spans="1:7" ht="30.6" customHeight="1" x14ac:dyDescent="0.25">
      <c r="A79" s="572"/>
      <c r="B79" s="573"/>
      <c r="C79" s="575" t="s">
        <v>389</v>
      </c>
      <c r="D79" s="576" t="s">
        <v>166</v>
      </c>
      <c r="E79" s="161" t="s">
        <v>166</v>
      </c>
      <c r="F79" s="161" t="s">
        <v>673</v>
      </c>
      <c r="G79" s="161">
        <v>60.23</v>
      </c>
    </row>
    <row r="80" spans="1:7" ht="36.6" customHeight="1" x14ac:dyDescent="0.25">
      <c r="A80" s="572"/>
      <c r="B80" s="573"/>
      <c r="C80" s="575" t="s">
        <v>390</v>
      </c>
      <c r="D80" s="576" t="s">
        <v>310</v>
      </c>
      <c r="E80" s="161" t="s">
        <v>310</v>
      </c>
      <c r="F80" s="161" t="s">
        <v>649</v>
      </c>
      <c r="G80" s="161">
        <v>100</v>
      </c>
    </row>
    <row r="81" spans="1:7" ht="42" customHeight="1" x14ac:dyDescent="0.25">
      <c r="A81" s="572"/>
      <c r="B81" s="573"/>
      <c r="C81" s="575" t="s">
        <v>391</v>
      </c>
      <c r="D81" s="576" t="s">
        <v>315</v>
      </c>
      <c r="E81" s="161" t="s">
        <v>315</v>
      </c>
      <c r="F81" s="161" t="s">
        <v>649</v>
      </c>
      <c r="G81" s="161">
        <v>100</v>
      </c>
    </row>
    <row r="82" spans="1:7" ht="36.6" customHeight="1" x14ac:dyDescent="0.25">
      <c r="A82" s="572"/>
      <c r="B82" s="573"/>
      <c r="C82" s="575" t="s">
        <v>392</v>
      </c>
      <c r="D82" s="576" t="s">
        <v>313</v>
      </c>
      <c r="E82" s="161" t="s">
        <v>313</v>
      </c>
      <c r="F82" s="161" t="s">
        <v>649</v>
      </c>
      <c r="G82" s="161">
        <v>96.63</v>
      </c>
    </row>
    <row r="83" spans="1:7" ht="29.25" customHeight="1" x14ac:dyDescent="0.25">
      <c r="A83" s="572"/>
      <c r="B83" s="573"/>
      <c r="C83" s="575" t="s">
        <v>393</v>
      </c>
      <c r="D83" s="576" t="s">
        <v>12</v>
      </c>
      <c r="E83" s="161" t="s">
        <v>12</v>
      </c>
      <c r="F83" s="161" t="s">
        <v>12</v>
      </c>
      <c r="G83" s="161" t="s">
        <v>12</v>
      </c>
    </row>
    <row r="84" spans="1:7" ht="20.100000000000001" customHeight="1" x14ac:dyDescent="0.25">
      <c r="A84" s="572"/>
      <c r="B84" s="573"/>
      <c r="C84" s="575" t="s">
        <v>394</v>
      </c>
      <c r="D84" s="576" t="s">
        <v>395</v>
      </c>
      <c r="E84" s="161" t="s">
        <v>674</v>
      </c>
      <c r="F84" s="161" t="s">
        <v>675</v>
      </c>
      <c r="G84" s="199">
        <v>7.5</v>
      </c>
    </row>
    <row r="85" spans="1:7" ht="20.100000000000001" customHeight="1" x14ac:dyDescent="0.25">
      <c r="A85" s="572"/>
      <c r="B85" s="573"/>
      <c r="C85" s="575" t="s">
        <v>396</v>
      </c>
      <c r="D85" s="576" t="s">
        <v>397</v>
      </c>
      <c r="E85" s="161" t="s">
        <v>397</v>
      </c>
      <c r="F85" s="161" t="s">
        <v>676</v>
      </c>
      <c r="G85" s="199">
        <v>8.52</v>
      </c>
    </row>
    <row r="86" spans="1:7" ht="32.25" customHeight="1" x14ac:dyDescent="0.25">
      <c r="A86" s="572"/>
      <c r="B86" s="573"/>
      <c r="C86" s="575" t="s">
        <v>398</v>
      </c>
      <c r="D86" s="576" t="s">
        <v>376</v>
      </c>
      <c r="E86" s="161" t="s">
        <v>376</v>
      </c>
      <c r="F86" s="315" t="s">
        <v>649</v>
      </c>
      <c r="G86" s="315">
        <v>100</v>
      </c>
    </row>
    <row r="87" spans="1:7" s="441" customFormat="1" ht="20.100000000000001" customHeight="1" x14ac:dyDescent="0.25">
      <c r="A87" s="572"/>
      <c r="B87" s="573"/>
      <c r="C87" s="463" t="s">
        <v>399</v>
      </c>
      <c r="D87" s="464"/>
      <c r="E87" s="440" t="s">
        <v>442</v>
      </c>
      <c r="F87" s="440" t="s">
        <v>12</v>
      </c>
      <c r="G87" s="440" t="s">
        <v>12</v>
      </c>
    </row>
    <row r="88" spans="1:7" ht="35.1" customHeight="1" x14ac:dyDescent="0.25">
      <c r="A88" s="572">
        <v>18</v>
      </c>
      <c r="B88" s="573" t="s">
        <v>95</v>
      </c>
      <c r="C88" s="575" t="s">
        <v>400</v>
      </c>
      <c r="D88" s="576" t="s">
        <v>166</v>
      </c>
      <c r="E88" s="161" t="s">
        <v>166</v>
      </c>
      <c r="F88" s="161" t="s">
        <v>677</v>
      </c>
      <c r="G88" s="217">
        <v>73.400000000000006</v>
      </c>
    </row>
    <row r="89" spans="1:7" ht="20.100000000000001" customHeight="1" x14ac:dyDescent="0.25">
      <c r="A89" s="572"/>
      <c r="B89" s="573"/>
      <c r="C89" s="575" t="s">
        <v>401</v>
      </c>
      <c r="D89" s="576" t="s">
        <v>402</v>
      </c>
      <c r="E89" s="161" t="s">
        <v>402</v>
      </c>
      <c r="F89" s="161" t="s">
        <v>678</v>
      </c>
      <c r="G89" s="161">
        <v>156</v>
      </c>
    </row>
    <row r="90" spans="1:7" ht="35.1" customHeight="1" x14ac:dyDescent="0.25">
      <c r="A90" s="572"/>
      <c r="B90" s="573"/>
      <c r="C90" s="575" t="s">
        <v>403</v>
      </c>
      <c r="D90" s="576" t="s">
        <v>320</v>
      </c>
      <c r="E90" s="161" t="s">
        <v>320</v>
      </c>
      <c r="F90" s="161" t="s">
        <v>649</v>
      </c>
      <c r="G90" s="198">
        <v>100</v>
      </c>
    </row>
    <row r="91" spans="1:7" ht="35.1" customHeight="1" x14ac:dyDescent="0.25">
      <c r="A91" s="572"/>
      <c r="B91" s="573"/>
      <c r="C91" s="575" t="s">
        <v>404</v>
      </c>
      <c r="D91" s="576" t="s">
        <v>310</v>
      </c>
      <c r="E91" s="161" t="s">
        <v>310</v>
      </c>
      <c r="F91" s="161" t="s">
        <v>649</v>
      </c>
      <c r="G91" s="198">
        <v>100</v>
      </c>
    </row>
    <row r="92" spans="1:7" ht="35.1" customHeight="1" x14ac:dyDescent="0.25">
      <c r="A92" s="572"/>
      <c r="B92" s="573"/>
      <c r="C92" s="575" t="s">
        <v>405</v>
      </c>
      <c r="D92" s="576" t="s">
        <v>139</v>
      </c>
      <c r="E92" s="161" t="s">
        <v>139</v>
      </c>
      <c r="F92" s="161" t="s">
        <v>139</v>
      </c>
      <c r="G92" s="161" t="s">
        <v>139</v>
      </c>
    </row>
    <row r="93" spans="1:7" ht="35.1" customHeight="1" x14ac:dyDescent="0.25">
      <c r="A93" s="572"/>
      <c r="B93" s="573"/>
      <c r="C93" s="575" t="s">
        <v>406</v>
      </c>
      <c r="D93" s="576" t="s">
        <v>310</v>
      </c>
      <c r="E93" s="161" t="s">
        <v>310</v>
      </c>
      <c r="F93" s="161" t="s">
        <v>649</v>
      </c>
      <c r="G93" s="198">
        <v>100</v>
      </c>
    </row>
    <row r="94" spans="1:7" ht="35.1" customHeight="1" x14ac:dyDescent="0.25">
      <c r="A94" s="572"/>
      <c r="B94" s="573"/>
      <c r="C94" s="575" t="s">
        <v>407</v>
      </c>
      <c r="D94" s="576" t="s">
        <v>375</v>
      </c>
      <c r="E94" s="161" t="s">
        <v>375</v>
      </c>
      <c r="F94" s="161" t="s">
        <v>649</v>
      </c>
      <c r="G94" s="198">
        <v>100</v>
      </c>
    </row>
    <row r="95" spans="1:7" ht="35.1" customHeight="1" x14ac:dyDescent="0.25">
      <c r="A95" s="572"/>
      <c r="B95" s="573"/>
      <c r="C95" s="575" t="s">
        <v>408</v>
      </c>
      <c r="D95" s="576" t="s">
        <v>310</v>
      </c>
      <c r="E95" s="161" t="s">
        <v>310</v>
      </c>
      <c r="F95" s="161" t="s">
        <v>632</v>
      </c>
      <c r="G95" s="161" t="s">
        <v>632</v>
      </c>
    </row>
    <row r="96" spans="1:7" s="441" customFormat="1" ht="20.100000000000001" customHeight="1" x14ac:dyDescent="0.25">
      <c r="A96" s="572"/>
      <c r="B96" s="573"/>
      <c r="C96" s="463" t="s">
        <v>409</v>
      </c>
      <c r="D96" s="464"/>
      <c r="E96" s="440" t="s">
        <v>442</v>
      </c>
      <c r="F96" s="440" t="s">
        <v>12</v>
      </c>
      <c r="G96" s="440" t="s">
        <v>12</v>
      </c>
    </row>
    <row r="97" spans="1:7" ht="32.450000000000003" customHeight="1" x14ac:dyDescent="0.25">
      <c r="A97" s="572">
        <v>19</v>
      </c>
      <c r="B97" s="573" t="s">
        <v>410</v>
      </c>
      <c r="C97" s="575" t="s">
        <v>411</v>
      </c>
      <c r="D97" s="576" t="s">
        <v>12</v>
      </c>
      <c r="E97" s="161" t="s">
        <v>12</v>
      </c>
      <c r="F97" s="161" t="s">
        <v>12</v>
      </c>
      <c r="G97" s="161" t="s">
        <v>12</v>
      </c>
    </row>
    <row r="98" spans="1:7" ht="78.599999999999994" customHeight="1" x14ac:dyDescent="0.25">
      <c r="A98" s="572"/>
      <c r="B98" s="573"/>
      <c r="C98" s="575" t="s">
        <v>412</v>
      </c>
      <c r="D98" s="576" t="s">
        <v>12</v>
      </c>
      <c r="E98" s="161" t="s">
        <v>12</v>
      </c>
      <c r="F98" s="161" t="s">
        <v>12</v>
      </c>
      <c r="G98" s="161" t="s">
        <v>12</v>
      </c>
    </row>
    <row r="99" spans="1:7" s="441" customFormat="1" ht="20.100000000000001" customHeight="1" x14ac:dyDescent="0.25">
      <c r="A99" s="572"/>
      <c r="B99" s="573"/>
      <c r="C99" s="463" t="s">
        <v>413</v>
      </c>
      <c r="D99" s="464"/>
      <c r="E99" s="440" t="s">
        <v>442</v>
      </c>
      <c r="F99" s="440" t="s">
        <v>12</v>
      </c>
      <c r="G99" s="440" t="s">
        <v>12</v>
      </c>
    </row>
  </sheetData>
  <mergeCells count="130">
    <mergeCell ref="A97:A99"/>
    <mergeCell ref="B97:B99"/>
    <mergeCell ref="C97:D97"/>
    <mergeCell ref="C98:D98"/>
    <mergeCell ref="C99:D99"/>
    <mergeCell ref="C91:D91"/>
    <mergeCell ref="C92:D92"/>
    <mergeCell ref="C93:D93"/>
    <mergeCell ref="C94:D94"/>
    <mergeCell ref="C95:D95"/>
    <mergeCell ref="C96:D96"/>
    <mergeCell ref="C83:D83"/>
    <mergeCell ref="C84:D84"/>
    <mergeCell ref="C85:D85"/>
    <mergeCell ref="C86:D86"/>
    <mergeCell ref="C87:D87"/>
    <mergeCell ref="A88:A96"/>
    <mergeCell ref="B88:B96"/>
    <mergeCell ref="C88:D88"/>
    <mergeCell ref="C89:D89"/>
    <mergeCell ref="C90:D90"/>
    <mergeCell ref="A75:A87"/>
    <mergeCell ref="B75:B87"/>
    <mergeCell ref="C75:D75"/>
    <mergeCell ref="C76:D76"/>
    <mergeCell ref="C77:D77"/>
    <mergeCell ref="C78:D78"/>
    <mergeCell ref="C79:D79"/>
    <mergeCell ref="C80:D80"/>
    <mergeCell ref="C81:D81"/>
    <mergeCell ref="C82:D82"/>
    <mergeCell ref="A71:A74"/>
    <mergeCell ref="B71:B74"/>
    <mergeCell ref="C71:D71"/>
    <mergeCell ref="C72:D72"/>
    <mergeCell ref="C73:D73"/>
    <mergeCell ref="C74:D74"/>
    <mergeCell ref="A67:A70"/>
    <mergeCell ref="B67:B70"/>
    <mergeCell ref="C67:D67"/>
    <mergeCell ref="C68:D68"/>
    <mergeCell ref="C69:D69"/>
    <mergeCell ref="C70:D70"/>
    <mergeCell ref="C61:D61"/>
    <mergeCell ref="A62:A66"/>
    <mergeCell ref="B62:B66"/>
    <mergeCell ref="C62:D62"/>
    <mergeCell ref="C63:D63"/>
    <mergeCell ref="C64:D64"/>
    <mergeCell ref="C65:D65"/>
    <mergeCell ref="C66:D66"/>
    <mergeCell ref="A53:A61"/>
    <mergeCell ref="B53:B61"/>
    <mergeCell ref="C53:D53"/>
    <mergeCell ref="C54:D54"/>
    <mergeCell ref="C55:D55"/>
    <mergeCell ref="C56:D56"/>
    <mergeCell ref="C57:D57"/>
    <mergeCell ref="C58:D58"/>
    <mergeCell ref="C59:D59"/>
    <mergeCell ref="C60:D60"/>
    <mergeCell ref="A50:A52"/>
    <mergeCell ref="B50:B52"/>
    <mergeCell ref="C50:D50"/>
    <mergeCell ref="C51:D51"/>
    <mergeCell ref="C52:D52"/>
    <mergeCell ref="A46:A47"/>
    <mergeCell ref="B46:B47"/>
    <mergeCell ref="C47:D47"/>
    <mergeCell ref="A48:A49"/>
    <mergeCell ref="B48:B49"/>
    <mergeCell ref="C48:D48"/>
    <mergeCell ref="C49:D49"/>
    <mergeCell ref="C41:D41"/>
    <mergeCell ref="C42:D42"/>
    <mergeCell ref="C43:D43"/>
    <mergeCell ref="A44:A45"/>
    <mergeCell ref="B44:B45"/>
    <mergeCell ref="C44:D44"/>
    <mergeCell ref="C45:D45"/>
    <mergeCell ref="C35:D35"/>
    <mergeCell ref="A36:A37"/>
    <mergeCell ref="B36:B37"/>
    <mergeCell ref="C36:D36"/>
    <mergeCell ref="C37:D37"/>
    <mergeCell ref="A38:A43"/>
    <mergeCell ref="B38:B43"/>
    <mergeCell ref="C38:D38"/>
    <mergeCell ref="C39:D39"/>
    <mergeCell ref="C40:D40"/>
    <mergeCell ref="C31:D31"/>
    <mergeCell ref="A32:A34"/>
    <mergeCell ref="B32:B34"/>
    <mergeCell ref="C32:D32"/>
    <mergeCell ref="C33:D33"/>
    <mergeCell ref="C34:D34"/>
    <mergeCell ref="C23:D23"/>
    <mergeCell ref="C24:D24"/>
    <mergeCell ref="A25:A31"/>
    <mergeCell ref="B25:B31"/>
    <mergeCell ref="C25:D25"/>
    <mergeCell ref="C26:D26"/>
    <mergeCell ref="C27:D27"/>
    <mergeCell ref="C28:D28"/>
    <mergeCell ref="C29:D29"/>
    <mergeCell ref="C30:D30"/>
    <mergeCell ref="A16:A22"/>
    <mergeCell ref="B16:B22"/>
    <mergeCell ref="C16:D16"/>
    <mergeCell ref="C17:D17"/>
    <mergeCell ref="C18:D18"/>
    <mergeCell ref="C19:D19"/>
    <mergeCell ref="C20:D20"/>
    <mergeCell ref="C21:D21"/>
    <mergeCell ref="C22:D22"/>
    <mergeCell ref="A2:G2"/>
    <mergeCell ref="C4:D4"/>
    <mergeCell ref="A9:A15"/>
    <mergeCell ref="B9:B15"/>
    <mergeCell ref="C9:C10"/>
    <mergeCell ref="C11:C12"/>
    <mergeCell ref="C13:D13"/>
    <mergeCell ref="C14:D14"/>
    <mergeCell ref="C15:D15"/>
    <mergeCell ref="A5:A8"/>
    <mergeCell ref="B5:B8"/>
    <mergeCell ref="C5:D5"/>
    <mergeCell ref="C6:D6"/>
    <mergeCell ref="C7:D7"/>
    <mergeCell ref="C8:D8"/>
  </mergeCells>
  <phoneticPr fontId="68" type="noConversion"/>
  <printOptions horizontalCentered="1"/>
  <pageMargins left="0" right="0" top="0.75" bottom="0.25" header="0.3" footer="0.3"/>
  <pageSetup paperSize="9" scale="70"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0"/>
  <sheetViews>
    <sheetView zoomScaleNormal="100" workbookViewId="0">
      <selection activeCell="F4" sqref="F4"/>
    </sheetView>
  </sheetViews>
  <sheetFormatPr defaultRowHeight="15.75" x14ac:dyDescent="0.25"/>
  <cols>
    <col min="1" max="1" width="4.7109375" style="81" customWidth="1"/>
    <col min="2" max="2" width="8.7109375" style="35" customWidth="1"/>
    <col min="3" max="3" width="23.85546875" style="35" customWidth="1"/>
    <col min="4" max="4" width="7.28515625" style="35" customWidth="1"/>
    <col min="5" max="5" width="10.7109375" style="57" customWidth="1"/>
    <col min="6" max="6" width="142.5703125" style="35" customWidth="1"/>
    <col min="7" max="7" width="12.28515625" style="82" customWidth="1"/>
    <col min="8" max="257" width="9.140625" style="35"/>
    <col min="258" max="258" width="4.7109375" style="35" customWidth="1"/>
    <col min="259" max="259" width="14.5703125" style="35" customWidth="1"/>
    <col min="260" max="260" width="29.7109375" style="35" customWidth="1"/>
    <col min="261" max="261" width="39.140625" style="35" customWidth="1"/>
    <col min="262" max="262" width="64.85546875" style="35" customWidth="1"/>
    <col min="263" max="263" width="30.85546875" style="35" customWidth="1"/>
    <col min="264" max="513" width="9.140625" style="35"/>
    <col min="514" max="514" width="4.7109375" style="35" customWidth="1"/>
    <col min="515" max="515" width="14.5703125" style="35" customWidth="1"/>
    <col min="516" max="516" width="29.7109375" style="35" customWidth="1"/>
    <col min="517" max="517" width="39.140625" style="35" customWidth="1"/>
    <col min="518" max="518" width="64.85546875" style="35" customWidth="1"/>
    <col min="519" max="519" width="30.85546875" style="35" customWidth="1"/>
    <col min="520" max="769" width="9.140625" style="35"/>
    <col min="770" max="770" width="4.7109375" style="35" customWidth="1"/>
    <col min="771" max="771" width="14.5703125" style="35" customWidth="1"/>
    <col min="772" max="772" width="29.7109375" style="35" customWidth="1"/>
    <col min="773" max="773" width="39.140625" style="35" customWidth="1"/>
    <col min="774" max="774" width="64.85546875" style="35" customWidth="1"/>
    <col min="775" max="775" width="30.85546875" style="35" customWidth="1"/>
    <col min="776" max="1025" width="9.140625" style="35"/>
    <col min="1026" max="1026" width="4.7109375" style="35" customWidth="1"/>
    <col min="1027" max="1027" width="14.5703125" style="35" customWidth="1"/>
    <col min="1028" max="1028" width="29.7109375" style="35" customWidth="1"/>
    <col min="1029" max="1029" width="39.140625" style="35" customWidth="1"/>
    <col min="1030" max="1030" width="64.85546875" style="35" customWidth="1"/>
    <col min="1031" max="1031" width="30.85546875" style="35" customWidth="1"/>
    <col min="1032" max="1281" width="9.140625" style="35"/>
    <col min="1282" max="1282" width="4.7109375" style="35" customWidth="1"/>
    <col min="1283" max="1283" width="14.5703125" style="35" customWidth="1"/>
    <col min="1284" max="1284" width="29.7109375" style="35" customWidth="1"/>
    <col min="1285" max="1285" width="39.140625" style="35" customWidth="1"/>
    <col min="1286" max="1286" width="64.85546875" style="35" customWidth="1"/>
    <col min="1287" max="1287" width="30.85546875" style="35" customWidth="1"/>
    <col min="1288" max="1537" width="9.140625" style="35"/>
    <col min="1538" max="1538" width="4.7109375" style="35" customWidth="1"/>
    <col min="1539" max="1539" width="14.5703125" style="35" customWidth="1"/>
    <col min="1540" max="1540" width="29.7109375" style="35" customWidth="1"/>
    <col min="1541" max="1541" width="39.140625" style="35" customWidth="1"/>
    <col min="1542" max="1542" width="64.85546875" style="35" customWidth="1"/>
    <col min="1543" max="1543" width="30.85546875" style="35" customWidth="1"/>
    <col min="1544" max="1793" width="9.140625" style="35"/>
    <col min="1794" max="1794" width="4.7109375" style="35" customWidth="1"/>
    <col min="1795" max="1795" width="14.5703125" style="35" customWidth="1"/>
    <col min="1796" max="1796" width="29.7109375" style="35" customWidth="1"/>
    <col min="1797" max="1797" width="39.140625" style="35" customWidth="1"/>
    <col min="1798" max="1798" width="64.85546875" style="35" customWidth="1"/>
    <col min="1799" max="1799" width="30.85546875" style="35" customWidth="1"/>
    <col min="1800" max="2049" width="9.140625" style="35"/>
    <col min="2050" max="2050" width="4.7109375" style="35" customWidth="1"/>
    <col min="2051" max="2051" width="14.5703125" style="35" customWidth="1"/>
    <col min="2052" max="2052" width="29.7109375" style="35" customWidth="1"/>
    <col min="2053" max="2053" width="39.140625" style="35" customWidth="1"/>
    <col min="2054" max="2054" width="64.85546875" style="35" customWidth="1"/>
    <col min="2055" max="2055" width="30.85546875" style="35" customWidth="1"/>
    <col min="2056" max="2305" width="9.140625" style="35"/>
    <col min="2306" max="2306" width="4.7109375" style="35" customWidth="1"/>
    <col min="2307" max="2307" width="14.5703125" style="35" customWidth="1"/>
    <col min="2308" max="2308" width="29.7109375" style="35" customWidth="1"/>
    <col min="2309" max="2309" width="39.140625" style="35" customWidth="1"/>
    <col min="2310" max="2310" width="64.85546875" style="35" customWidth="1"/>
    <col min="2311" max="2311" width="30.85546875" style="35" customWidth="1"/>
    <col min="2312" max="2561" width="9.140625" style="35"/>
    <col min="2562" max="2562" width="4.7109375" style="35" customWidth="1"/>
    <col min="2563" max="2563" width="14.5703125" style="35" customWidth="1"/>
    <col min="2564" max="2564" width="29.7109375" style="35" customWidth="1"/>
    <col min="2565" max="2565" width="39.140625" style="35" customWidth="1"/>
    <col min="2566" max="2566" width="64.85546875" style="35" customWidth="1"/>
    <col min="2567" max="2567" width="30.85546875" style="35" customWidth="1"/>
    <col min="2568" max="2817" width="9.140625" style="35"/>
    <col min="2818" max="2818" width="4.7109375" style="35" customWidth="1"/>
    <col min="2819" max="2819" width="14.5703125" style="35" customWidth="1"/>
    <col min="2820" max="2820" width="29.7109375" style="35" customWidth="1"/>
    <col min="2821" max="2821" width="39.140625" style="35" customWidth="1"/>
    <col min="2822" max="2822" width="64.85546875" style="35" customWidth="1"/>
    <col min="2823" max="2823" width="30.85546875" style="35" customWidth="1"/>
    <col min="2824" max="3073" width="9.140625" style="35"/>
    <col min="3074" max="3074" width="4.7109375" style="35" customWidth="1"/>
    <col min="3075" max="3075" width="14.5703125" style="35" customWidth="1"/>
    <col min="3076" max="3076" width="29.7109375" style="35" customWidth="1"/>
    <col min="3077" max="3077" width="39.140625" style="35" customWidth="1"/>
    <col min="3078" max="3078" width="64.85546875" style="35" customWidth="1"/>
    <col min="3079" max="3079" width="30.85546875" style="35" customWidth="1"/>
    <col min="3080" max="3329" width="9.140625" style="35"/>
    <col min="3330" max="3330" width="4.7109375" style="35" customWidth="1"/>
    <col min="3331" max="3331" width="14.5703125" style="35" customWidth="1"/>
    <col min="3332" max="3332" width="29.7109375" style="35" customWidth="1"/>
    <col min="3333" max="3333" width="39.140625" style="35" customWidth="1"/>
    <col min="3334" max="3334" width="64.85546875" style="35" customWidth="1"/>
    <col min="3335" max="3335" width="30.85546875" style="35" customWidth="1"/>
    <col min="3336" max="3585" width="9.140625" style="35"/>
    <col min="3586" max="3586" width="4.7109375" style="35" customWidth="1"/>
    <col min="3587" max="3587" width="14.5703125" style="35" customWidth="1"/>
    <col min="3588" max="3588" width="29.7109375" style="35" customWidth="1"/>
    <col min="3589" max="3589" width="39.140625" style="35" customWidth="1"/>
    <col min="3590" max="3590" width="64.85546875" style="35" customWidth="1"/>
    <col min="3591" max="3591" width="30.85546875" style="35" customWidth="1"/>
    <col min="3592" max="3841" width="9.140625" style="35"/>
    <col min="3842" max="3842" width="4.7109375" style="35" customWidth="1"/>
    <col min="3843" max="3843" width="14.5703125" style="35" customWidth="1"/>
    <col min="3844" max="3844" width="29.7109375" style="35" customWidth="1"/>
    <col min="3845" max="3845" width="39.140625" style="35" customWidth="1"/>
    <col min="3846" max="3846" width="64.85546875" style="35" customWidth="1"/>
    <col min="3847" max="3847" width="30.85546875" style="35" customWidth="1"/>
    <col min="3848" max="4097" width="9.140625" style="35"/>
    <col min="4098" max="4098" width="4.7109375" style="35" customWidth="1"/>
    <col min="4099" max="4099" width="14.5703125" style="35" customWidth="1"/>
    <col min="4100" max="4100" width="29.7109375" style="35" customWidth="1"/>
    <col min="4101" max="4101" width="39.140625" style="35" customWidth="1"/>
    <col min="4102" max="4102" width="64.85546875" style="35" customWidth="1"/>
    <col min="4103" max="4103" width="30.85546875" style="35" customWidth="1"/>
    <col min="4104" max="4353" width="9.140625" style="35"/>
    <col min="4354" max="4354" width="4.7109375" style="35" customWidth="1"/>
    <col min="4355" max="4355" width="14.5703125" style="35" customWidth="1"/>
    <col min="4356" max="4356" width="29.7109375" style="35" customWidth="1"/>
    <col min="4357" max="4357" width="39.140625" style="35" customWidth="1"/>
    <col min="4358" max="4358" width="64.85546875" style="35" customWidth="1"/>
    <col min="4359" max="4359" width="30.85546875" style="35" customWidth="1"/>
    <col min="4360" max="4609" width="9.140625" style="35"/>
    <col min="4610" max="4610" width="4.7109375" style="35" customWidth="1"/>
    <col min="4611" max="4611" width="14.5703125" style="35" customWidth="1"/>
    <col min="4612" max="4612" width="29.7109375" style="35" customWidth="1"/>
    <col min="4613" max="4613" width="39.140625" style="35" customWidth="1"/>
    <col min="4614" max="4614" width="64.85546875" style="35" customWidth="1"/>
    <col min="4615" max="4615" width="30.85546875" style="35" customWidth="1"/>
    <col min="4616" max="4865" width="9.140625" style="35"/>
    <col min="4866" max="4866" width="4.7109375" style="35" customWidth="1"/>
    <col min="4867" max="4867" width="14.5703125" style="35" customWidth="1"/>
    <col min="4868" max="4868" width="29.7109375" style="35" customWidth="1"/>
    <col min="4869" max="4869" width="39.140625" style="35" customWidth="1"/>
    <col min="4870" max="4870" width="64.85546875" style="35" customWidth="1"/>
    <col min="4871" max="4871" width="30.85546875" style="35" customWidth="1"/>
    <col min="4872" max="5121" width="9.140625" style="35"/>
    <col min="5122" max="5122" width="4.7109375" style="35" customWidth="1"/>
    <col min="5123" max="5123" width="14.5703125" style="35" customWidth="1"/>
    <col min="5124" max="5124" width="29.7109375" style="35" customWidth="1"/>
    <col min="5125" max="5125" width="39.140625" style="35" customWidth="1"/>
    <col min="5126" max="5126" width="64.85546875" style="35" customWidth="1"/>
    <col min="5127" max="5127" width="30.85546875" style="35" customWidth="1"/>
    <col min="5128" max="5377" width="9.140625" style="35"/>
    <col min="5378" max="5378" width="4.7109375" style="35" customWidth="1"/>
    <col min="5379" max="5379" width="14.5703125" style="35" customWidth="1"/>
    <col min="5380" max="5380" width="29.7109375" style="35" customWidth="1"/>
    <col min="5381" max="5381" width="39.140625" style="35" customWidth="1"/>
    <col min="5382" max="5382" width="64.85546875" style="35" customWidth="1"/>
    <col min="5383" max="5383" width="30.85546875" style="35" customWidth="1"/>
    <col min="5384" max="5633" width="9.140625" style="35"/>
    <col min="5634" max="5634" width="4.7109375" style="35" customWidth="1"/>
    <col min="5635" max="5635" width="14.5703125" style="35" customWidth="1"/>
    <col min="5636" max="5636" width="29.7109375" style="35" customWidth="1"/>
    <col min="5637" max="5637" width="39.140625" style="35" customWidth="1"/>
    <col min="5638" max="5638" width="64.85546875" style="35" customWidth="1"/>
    <col min="5639" max="5639" width="30.85546875" style="35" customWidth="1"/>
    <col min="5640" max="5889" width="9.140625" style="35"/>
    <col min="5890" max="5890" width="4.7109375" style="35" customWidth="1"/>
    <col min="5891" max="5891" width="14.5703125" style="35" customWidth="1"/>
    <col min="5892" max="5892" width="29.7109375" style="35" customWidth="1"/>
    <col min="5893" max="5893" width="39.140625" style="35" customWidth="1"/>
    <col min="5894" max="5894" width="64.85546875" style="35" customWidth="1"/>
    <col min="5895" max="5895" width="30.85546875" style="35" customWidth="1"/>
    <col min="5896" max="6145" width="9.140625" style="35"/>
    <col min="6146" max="6146" width="4.7109375" style="35" customWidth="1"/>
    <col min="6147" max="6147" width="14.5703125" style="35" customWidth="1"/>
    <col min="6148" max="6148" width="29.7109375" style="35" customWidth="1"/>
    <col min="6149" max="6149" width="39.140625" style="35" customWidth="1"/>
    <col min="6150" max="6150" width="64.85546875" style="35" customWidth="1"/>
    <col min="6151" max="6151" width="30.85546875" style="35" customWidth="1"/>
    <col min="6152" max="6401" width="9.140625" style="35"/>
    <col min="6402" max="6402" width="4.7109375" style="35" customWidth="1"/>
    <col min="6403" max="6403" width="14.5703125" style="35" customWidth="1"/>
    <col min="6404" max="6404" width="29.7109375" style="35" customWidth="1"/>
    <col min="6405" max="6405" width="39.140625" style="35" customWidth="1"/>
    <col min="6406" max="6406" width="64.85546875" style="35" customWidth="1"/>
    <col min="6407" max="6407" width="30.85546875" style="35" customWidth="1"/>
    <col min="6408" max="6657" width="9.140625" style="35"/>
    <col min="6658" max="6658" width="4.7109375" style="35" customWidth="1"/>
    <col min="6659" max="6659" width="14.5703125" style="35" customWidth="1"/>
    <col min="6660" max="6660" width="29.7109375" style="35" customWidth="1"/>
    <col min="6661" max="6661" width="39.140625" style="35" customWidth="1"/>
    <col min="6662" max="6662" width="64.85546875" style="35" customWidth="1"/>
    <col min="6663" max="6663" width="30.85546875" style="35" customWidth="1"/>
    <col min="6664" max="6913" width="9.140625" style="35"/>
    <col min="6914" max="6914" width="4.7109375" style="35" customWidth="1"/>
    <col min="6915" max="6915" width="14.5703125" style="35" customWidth="1"/>
    <col min="6916" max="6916" width="29.7109375" style="35" customWidth="1"/>
    <col min="6917" max="6917" width="39.140625" style="35" customWidth="1"/>
    <col min="6918" max="6918" width="64.85546875" style="35" customWidth="1"/>
    <col min="6919" max="6919" width="30.85546875" style="35" customWidth="1"/>
    <col min="6920" max="7169" width="9.140625" style="35"/>
    <col min="7170" max="7170" width="4.7109375" style="35" customWidth="1"/>
    <col min="7171" max="7171" width="14.5703125" style="35" customWidth="1"/>
    <col min="7172" max="7172" width="29.7109375" style="35" customWidth="1"/>
    <col min="7173" max="7173" width="39.140625" style="35" customWidth="1"/>
    <col min="7174" max="7174" width="64.85546875" style="35" customWidth="1"/>
    <col min="7175" max="7175" width="30.85546875" style="35" customWidth="1"/>
    <col min="7176" max="7425" width="9.140625" style="35"/>
    <col min="7426" max="7426" width="4.7109375" style="35" customWidth="1"/>
    <col min="7427" max="7427" width="14.5703125" style="35" customWidth="1"/>
    <col min="7428" max="7428" width="29.7109375" style="35" customWidth="1"/>
    <col min="7429" max="7429" width="39.140625" style="35" customWidth="1"/>
    <col min="7430" max="7430" width="64.85546875" style="35" customWidth="1"/>
    <col min="7431" max="7431" width="30.85546875" style="35" customWidth="1"/>
    <col min="7432" max="7681" width="9.140625" style="35"/>
    <col min="7682" max="7682" width="4.7109375" style="35" customWidth="1"/>
    <col min="7683" max="7683" width="14.5703125" style="35" customWidth="1"/>
    <col min="7684" max="7684" width="29.7109375" style="35" customWidth="1"/>
    <col min="7685" max="7685" width="39.140625" style="35" customWidth="1"/>
    <col min="7686" max="7686" width="64.85546875" style="35" customWidth="1"/>
    <col min="7687" max="7687" width="30.85546875" style="35" customWidth="1"/>
    <col min="7688" max="7937" width="9.140625" style="35"/>
    <col min="7938" max="7938" width="4.7109375" style="35" customWidth="1"/>
    <col min="7939" max="7939" width="14.5703125" style="35" customWidth="1"/>
    <col min="7940" max="7940" width="29.7109375" style="35" customWidth="1"/>
    <col min="7941" max="7941" width="39.140625" style="35" customWidth="1"/>
    <col min="7942" max="7942" width="64.85546875" style="35" customWidth="1"/>
    <col min="7943" max="7943" width="30.85546875" style="35" customWidth="1"/>
    <col min="7944" max="8193" width="9.140625" style="35"/>
    <col min="8194" max="8194" width="4.7109375" style="35" customWidth="1"/>
    <col min="8195" max="8195" width="14.5703125" style="35" customWidth="1"/>
    <col min="8196" max="8196" width="29.7109375" style="35" customWidth="1"/>
    <col min="8197" max="8197" width="39.140625" style="35" customWidth="1"/>
    <col min="8198" max="8198" width="64.85546875" style="35" customWidth="1"/>
    <col min="8199" max="8199" width="30.85546875" style="35" customWidth="1"/>
    <col min="8200" max="8449" width="9.140625" style="35"/>
    <col min="8450" max="8450" width="4.7109375" style="35" customWidth="1"/>
    <col min="8451" max="8451" width="14.5703125" style="35" customWidth="1"/>
    <col min="8452" max="8452" width="29.7109375" style="35" customWidth="1"/>
    <col min="8453" max="8453" width="39.140625" style="35" customWidth="1"/>
    <col min="8454" max="8454" width="64.85546875" style="35" customWidth="1"/>
    <col min="8455" max="8455" width="30.85546875" style="35" customWidth="1"/>
    <col min="8456" max="8705" width="9.140625" style="35"/>
    <col min="8706" max="8706" width="4.7109375" style="35" customWidth="1"/>
    <col min="8707" max="8707" width="14.5703125" style="35" customWidth="1"/>
    <col min="8708" max="8708" width="29.7109375" style="35" customWidth="1"/>
    <col min="8709" max="8709" width="39.140625" style="35" customWidth="1"/>
    <col min="8710" max="8710" width="64.85546875" style="35" customWidth="1"/>
    <col min="8711" max="8711" width="30.85546875" style="35" customWidth="1"/>
    <col min="8712" max="8961" width="9.140625" style="35"/>
    <col min="8962" max="8962" width="4.7109375" style="35" customWidth="1"/>
    <col min="8963" max="8963" width="14.5703125" style="35" customWidth="1"/>
    <col min="8964" max="8964" width="29.7109375" style="35" customWidth="1"/>
    <col min="8965" max="8965" width="39.140625" style="35" customWidth="1"/>
    <col min="8966" max="8966" width="64.85546875" style="35" customWidth="1"/>
    <col min="8967" max="8967" width="30.85546875" style="35" customWidth="1"/>
    <col min="8968" max="9217" width="9.140625" style="35"/>
    <col min="9218" max="9218" width="4.7109375" style="35" customWidth="1"/>
    <col min="9219" max="9219" width="14.5703125" style="35" customWidth="1"/>
    <col min="9220" max="9220" width="29.7109375" style="35" customWidth="1"/>
    <col min="9221" max="9221" width="39.140625" style="35" customWidth="1"/>
    <col min="9222" max="9222" width="64.85546875" style="35" customWidth="1"/>
    <col min="9223" max="9223" width="30.85546875" style="35" customWidth="1"/>
    <col min="9224" max="9473" width="9.140625" style="35"/>
    <col min="9474" max="9474" width="4.7109375" style="35" customWidth="1"/>
    <col min="9475" max="9475" width="14.5703125" style="35" customWidth="1"/>
    <col min="9476" max="9476" width="29.7109375" style="35" customWidth="1"/>
    <col min="9477" max="9477" width="39.140625" style="35" customWidth="1"/>
    <col min="9478" max="9478" width="64.85546875" style="35" customWidth="1"/>
    <col min="9479" max="9479" width="30.85546875" style="35" customWidth="1"/>
    <col min="9480" max="9729" width="9.140625" style="35"/>
    <col min="9730" max="9730" width="4.7109375" style="35" customWidth="1"/>
    <col min="9731" max="9731" width="14.5703125" style="35" customWidth="1"/>
    <col min="9732" max="9732" width="29.7109375" style="35" customWidth="1"/>
    <col min="9733" max="9733" width="39.140625" style="35" customWidth="1"/>
    <col min="9734" max="9734" width="64.85546875" style="35" customWidth="1"/>
    <col min="9735" max="9735" width="30.85546875" style="35" customWidth="1"/>
    <col min="9736" max="9985" width="9.140625" style="35"/>
    <col min="9986" max="9986" width="4.7109375" style="35" customWidth="1"/>
    <col min="9987" max="9987" width="14.5703125" style="35" customWidth="1"/>
    <col min="9988" max="9988" width="29.7109375" style="35" customWidth="1"/>
    <col min="9989" max="9989" width="39.140625" style="35" customWidth="1"/>
    <col min="9990" max="9990" width="64.85546875" style="35" customWidth="1"/>
    <col min="9991" max="9991" width="30.85546875" style="35" customWidth="1"/>
    <col min="9992" max="10241" width="9.140625" style="35"/>
    <col min="10242" max="10242" width="4.7109375" style="35" customWidth="1"/>
    <col min="10243" max="10243" width="14.5703125" style="35" customWidth="1"/>
    <col min="10244" max="10244" width="29.7109375" style="35" customWidth="1"/>
    <col min="10245" max="10245" width="39.140625" style="35" customWidth="1"/>
    <col min="10246" max="10246" width="64.85546875" style="35" customWidth="1"/>
    <col min="10247" max="10247" width="30.85546875" style="35" customWidth="1"/>
    <col min="10248" max="10497" width="9.140625" style="35"/>
    <col min="10498" max="10498" width="4.7109375" style="35" customWidth="1"/>
    <col min="10499" max="10499" width="14.5703125" style="35" customWidth="1"/>
    <col min="10500" max="10500" width="29.7109375" style="35" customWidth="1"/>
    <col min="10501" max="10501" width="39.140625" style="35" customWidth="1"/>
    <col min="10502" max="10502" width="64.85546875" style="35" customWidth="1"/>
    <col min="10503" max="10503" width="30.85546875" style="35" customWidth="1"/>
    <col min="10504" max="10753" width="9.140625" style="35"/>
    <col min="10754" max="10754" width="4.7109375" style="35" customWidth="1"/>
    <col min="10755" max="10755" width="14.5703125" style="35" customWidth="1"/>
    <col min="10756" max="10756" width="29.7109375" style="35" customWidth="1"/>
    <col min="10757" max="10757" width="39.140625" style="35" customWidth="1"/>
    <col min="10758" max="10758" width="64.85546875" style="35" customWidth="1"/>
    <col min="10759" max="10759" width="30.85546875" style="35" customWidth="1"/>
    <col min="10760" max="11009" width="9.140625" style="35"/>
    <col min="11010" max="11010" width="4.7109375" style="35" customWidth="1"/>
    <col min="11011" max="11011" width="14.5703125" style="35" customWidth="1"/>
    <col min="11012" max="11012" width="29.7109375" style="35" customWidth="1"/>
    <col min="11013" max="11013" width="39.140625" style="35" customWidth="1"/>
    <col min="11014" max="11014" width="64.85546875" style="35" customWidth="1"/>
    <col min="11015" max="11015" width="30.85546875" style="35" customWidth="1"/>
    <col min="11016" max="11265" width="9.140625" style="35"/>
    <col min="11266" max="11266" width="4.7109375" style="35" customWidth="1"/>
    <col min="11267" max="11267" width="14.5703125" style="35" customWidth="1"/>
    <col min="11268" max="11268" width="29.7109375" style="35" customWidth="1"/>
    <col min="11269" max="11269" width="39.140625" style="35" customWidth="1"/>
    <col min="11270" max="11270" width="64.85546875" style="35" customWidth="1"/>
    <col min="11271" max="11271" width="30.85546875" style="35" customWidth="1"/>
    <col min="11272" max="11521" width="9.140625" style="35"/>
    <col min="11522" max="11522" width="4.7109375" style="35" customWidth="1"/>
    <col min="11523" max="11523" width="14.5703125" style="35" customWidth="1"/>
    <col min="11524" max="11524" width="29.7109375" style="35" customWidth="1"/>
    <col min="11525" max="11525" width="39.140625" style="35" customWidth="1"/>
    <col min="11526" max="11526" width="64.85546875" style="35" customWidth="1"/>
    <col min="11527" max="11527" width="30.85546875" style="35" customWidth="1"/>
    <col min="11528" max="11777" width="9.140625" style="35"/>
    <col min="11778" max="11778" width="4.7109375" style="35" customWidth="1"/>
    <col min="11779" max="11779" width="14.5703125" style="35" customWidth="1"/>
    <col min="11780" max="11780" width="29.7109375" style="35" customWidth="1"/>
    <col min="11781" max="11781" width="39.140625" style="35" customWidth="1"/>
    <col min="11782" max="11782" width="64.85546875" style="35" customWidth="1"/>
    <col min="11783" max="11783" width="30.85546875" style="35" customWidth="1"/>
    <col min="11784" max="12033" width="9.140625" style="35"/>
    <col min="12034" max="12034" width="4.7109375" style="35" customWidth="1"/>
    <col min="12035" max="12035" width="14.5703125" style="35" customWidth="1"/>
    <col min="12036" max="12036" width="29.7109375" style="35" customWidth="1"/>
    <col min="12037" max="12037" width="39.140625" style="35" customWidth="1"/>
    <col min="12038" max="12038" width="64.85546875" style="35" customWidth="1"/>
    <col min="12039" max="12039" width="30.85546875" style="35" customWidth="1"/>
    <col min="12040" max="12289" width="9.140625" style="35"/>
    <col min="12290" max="12290" width="4.7109375" style="35" customWidth="1"/>
    <col min="12291" max="12291" width="14.5703125" style="35" customWidth="1"/>
    <col min="12292" max="12292" width="29.7109375" style="35" customWidth="1"/>
    <col min="12293" max="12293" width="39.140625" style="35" customWidth="1"/>
    <col min="12294" max="12294" width="64.85546875" style="35" customWidth="1"/>
    <col min="12295" max="12295" width="30.85546875" style="35" customWidth="1"/>
    <col min="12296" max="12545" width="9.140625" style="35"/>
    <col min="12546" max="12546" width="4.7109375" style="35" customWidth="1"/>
    <col min="12547" max="12547" width="14.5703125" style="35" customWidth="1"/>
    <col min="12548" max="12548" width="29.7109375" style="35" customWidth="1"/>
    <col min="12549" max="12549" width="39.140625" style="35" customWidth="1"/>
    <col min="12550" max="12550" width="64.85546875" style="35" customWidth="1"/>
    <col min="12551" max="12551" width="30.85546875" style="35" customWidth="1"/>
    <col min="12552" max="12801" width="9.140625" style="35"/>
    <col min="12802" max="12802" width="4.7109375" style="35" customWidth="1"/>
    <col min="12803" max="12803" width="14.5703125" style="35" customWidth="1"/>
    <col min="12804" max="12804" width="29.7109375" style="35" customWidth="1"/>
    <col min="12805" max="12805" width="39.140625" style="35" customWidth="1"/>
    <col min="12806" max="12806" width="64.85546875" style="35" customWidth="1"/>
    <col min="12807" max="12807" width="30.85546875" style="35" customWidth="1"/>
    <col min="12808" max="13057" width="9.140625" style="35"/>
    <col min="13058" max="13058" width="4.7109375" style="35" customWidth="1"/>
    <col min="13059" max="13059" width="14.5703125" style="35" customWidth="1"/>
    <col min="13060" max="13060" width="29.7109375" style="35" customWidth="1"/>
    <col min="13061" max="13061" width="39.140625" style="35" customWidth="1"/>
    <col min="13062" max="13062" width="64.85546875" style="35" customWidth="1"/>
    <col min="13063" max="13063" width="30.85546875" style="35" customWidth="1"/>
    <col min="13064" max="13313" width="9.140625" style="35"/>
    <col min="13314" max="13314" width="4.7109375" style="35" customWidth="1"/>
    <col min="13315" max="13315" width="14.5703125" style="35" customWidth="1"/>
    <col min="13316" max="13316" width="29.7109375" style="35" customWidth="1"/>
    <col min="13317" max="13317" width="39.140625" style="35" customWidth="1"/>
    <col min="13318" max="13318" width="64.85546875" style="35" customWidth="1"/>
    <col min="13319" max="13319" width="30.85546875" style="35" customWidth="1"/>
    <col min="13320" max="13569" width="9.140625" style="35"/>
    <col min="13570" max="13570" width="4.7109375" style="35" customWidth="1"/>
    <col min="13571" max="13571" width="14.5703125" style="35" customWidth="1"/>
    <col min="13572" max="13572" width="29.7109375" style="35" customWidth="1"/>
    <col min="13573" max="13573" width="39.140625" style="35" customWidth="1"/>
    <col min="13574" max="13574" width="64.85546875" style="35" customWidth="1"/>
    <col min="13575" max="13575" width="30.85546875" style="35" customWidth="1"/>
    <col min="13576" max="13825" width="9.140625" style="35"/>
    <col min="13826" max="13826" width="4.7109375" style="35" customWidth="1"/>
    <col min="13827" max="13827" width="14.5703125" style="35" customWidth="1"/>
    <col min="13828" max="13828" width="29.7109375" style="35" customWidth="1"/>
    <col min="13829" max="13829" width="39.140625" style="35" customWidth="1"/>
    <col min="13830" max="13830" width="64.85546875" style="35" customWidth="1"/>
    <col min="13831" max="13831" width="30.85546875" style="35" customWidth="1"/>
    <col min="13832" max="14081" width="9.140625" style="35"/>
    <col min="14082" max="14082" width="4.7109375" style="35" customWidth="1"/>
    <col min="14083" max="14083" width="14.5703125" style="35" customWidth="1"/>
    <col min="14084" max="14084" width="29.7109375" style="35" customWidth="1"/>
    <col min="14085" max="14085" width="39.140625" style="35" customWidth="1"/>
    <col min="14086" max="14086" width="64.85546875" style="35" customWidth="1"/>
    <col min="14087" max="14087" width="30.85546875" style="35" customWidth="1"/>
    <col min="14088" max="14337" width="9.140625" style="35"/>
    <col min="14338" max="14338" width="4.7109375" style="35" customWidth="1"/>
    <col min="14339" max="14339" width="14.5703125" style="35" customWidth="1"/>
    <col min="14340" max="14340" width="29.7109375" style="35" customWidth="1"/>
    <col min="14341" max="14341" width="39.140625" style="35" customWidth="1"/>
    <col min="14342" max="14342" width="64.85546875" style="35" customWidth="1"/>
    <col min="14343" max="14343" width="30.85546875" style="35" customWidth="1"/>
    <col min="14344" max="14593" width="9.140625" style="35"/>
    <col min="14594" max="14594" width="4.7109375" style="35" customWidth="1"/>
    <col min="14595" max="14595" width="14.5703125" style="35" customWidth="1"/>
    <col min="14596" max="14596" width="29.7109375" style="35" customWidth="1"/>
    <col min="14597" max="14597" width="39.140625" style="35" customWidth="1"/>
    <col min="14598" max="14598" width="64.85546875" style="35" customWidth="1"/>
    <col min="14599" max="14599" width="30.85546875" style="35" customWidth="1"/>
    <col min="14600" max="14849" width="9.140625" style="35"/>
    <col min="14850" max="14850" width="4.7109375" style="35" customWidth="1"/>
    <col min="14851" max="14851" width="14.5703125" style="35" customWidth="1"/>
    <col min="14852" max="14852" width="29.7109375" style="35" customWidth="1"/>
    <col min="14853" max="14853" width="39.140625" style="35" customWidth="1"/>
    <col min="14854" max="14854" width="64.85546875" style="35" customWidth="1"/>
    <col min="14855" max="14855" width="30.85546875" style="35" customWidth="1"/>
    <col min="14856" max="15105" width="9.140625" style="35"/>
    <col min="15106" max="15106" width="4.7109375" style="35" customWidth="1"/>
    <col min="15107" max="15107" width="14.5703125" style="35" customWidth="1"/>
    <col min="15108" max="15108" width="29.7109375" style="35" customWidth="1"/>
    <col min="15109" max="15109" width="39.140625" style="35" customWidth="1"/>
    <col min="15110" max="15110" width="64.85546875" style="35" customWidth="1"/>
    <col min="15111" max="15111" width="30.85546875" style="35" customWidth="1"/>
    <col min="15112" max="15361" width="9.140625" style="35"/>
    <col min="15362" max="15362" width="4.7109375" style="35" customWidth="1"/>
    <col min="15363" max="15363" width="14.5703125" style="35" customWidth="1"/>
    <col min="15364" max="15364" width="29.7109375" style="35" customWidth="1"/>
    <col min="15365" max="15365" width="39.140625" style="35" customWidth="1"/>
    <col min="15366" max="15366" width="64.85546875" style="35" customWidth="1"/>
    <col min="15367" max="15367" width="30.85546875" style="35" customWidth="1"/>
    <col min="15368" max="15617" width="9.140625" style="35"/>
    <col min="15618" max="15618" width="4.7109375" style="35" customWidth="1"/>
    <col min="15619" max="15619" width="14.5703125" style="35" customWidth="1"/>
    <col min="15620" max="15620" width="29.7109375" style="35" customWidth="1"/>
    <col min="15621" max="15621" width="39.140625" style="35" customWidth="1"/>
    <col min="15622" max="15622" width="64.85546875" style="35" customWidth="1"/>
    <col min="15623" max="15623" width="30.85546875" style="35" customWidth="1"/>
    <col min="15624" max="15873" width="9.140625" style="35"/>
    <col min="15874" max="15874" width="4.7109375" style="35" customWidth="1"/>
    <col min="15875" max="15875" width="14.5703125" style="35" customWidth="1"/>
    <col min="15876" max="15876" width="29.7109375" style="35" customWidth="1"/>
    <col min="15877" max="15877" width="39.140625" style="35" customWidth="1"/>
    <col min="15878" max="15878" width="64.85546875" style="35" customWidth="1"/>
    <col min="15879" max="15879" width="30.85546875" style="35" customWidth="1"/>
    <col min="15880" max="16129" width="9.140625" style="35"/>
    <col min="16130" max="16130" width="4.7109375" style="35" customWidth="1"/>
    <col min="16131" max="16131" width="14.5703125" style="35" customWidth="1"/>
    <col min="16132" max="16132" width="29.7109375" style="35" customWidth="1"/>
    <col min="16133" max="16133" width="39.140625" style="35" customWidth="1"/>
    <col min="16134" max="16134" width="64.85546875" style="35" customWidth="1"/>
    <col min="16135" max="16135" width="30.85546875" style="35" customWidth="1"/>
    <col min="16136" max="16384" width="9.140625" style="35"/>
  </cols>
  <sheetData>
    <row r="1" spans="1:7" ht="28.15" customHeight="1" x14ac:dyDescent="0.25">
      <c r="A1" s="256" t="s">
        <v>718</v>
      </c>
    </row>
    <row r="2" spans="1:7" ht="41.45" customHeight="1" x14ac:dyDescent="0.25">
      <c r="A2" s="583" t="s">
        <v>680</v>
      </c>
      <c r="B2" s="583"/>
      <c r="C2" s="583"/>
      <c r="D2" s="583"/>
      <c r="E2" s="583"/>
      <c r="F2" s="583"/>
      <c r="G2" s="583"/>
    </row>
    <row r="4" spans="1:7" ht="44.25" customHeight="1" x14ac:dyDescent="0.25">
      <c r="A4" s="303" t="s">
        <v>60</v>
      </c>
      <c r="B4" s="303" t="s">
        <v>61</v>
      </c>
      <c r="C4" s="584" t="s">
        <v>62</v>
      </c>
      <c r="D4" s="584"/>
      <c r="E4" s="302" t="s">
        <v>236</v>
      </c>
      <c r="F4" s="303" t="s">
        <v>237</v>
      </c>
      <c r="G4" s="303" t="s">
        <v>238</v>
      </c>
    </row>
    <row r="5" spans="1:7" ht="108" customHeight="1" x14ac:dyDescent="0.25">
      <c r="A5" s="581">
        <v>1</v>
      </c>
      <c r="B5" s="581" t="s">
        <v>63</v>
      </c>
      <c r="C5" s="585" t="s">
        <v>64</v>
      </c>
      <c r="D5" s="585"/>
      <c r="E5" s="36" t="s">
        <v>12</v>
      </c>
      <c r="F5" s="195" t="s">
        <v>681</v>
      </c>
      <c r="G5" s="304" t="s">
        <v>12</v>
      </c>
    </row>
    <row r="6" spans="1:7" ht="79.150000000000006" customHeight="1" x14ac:dyDescent="0.25">
      <c r="A6" s="581"/>
      <c r="B6" s="581"/>
      <c r="C6" s="582" t="s">
        <v>65</v>
      </c>
      <c r="D6" s="582"/>
      <c r="E6" s="178" t="s">
        <v>239</v>
      </c>
      <c r="F6" s="195" t="s">
        <v>682</v>
      </c>
      <c r="G6" s="395" t="s">
        <v>12</v>
      </c>
    </row>
    <row r="7" spans="1:7" ht="63.6" customHeight="1" x14ac:dyDescent="0.25">
      <c r="A7" s="581">
        <v>2</v>
      </c>
      <c r="B7" s="581" t="s">
        <v>66</v>
      </c>
      <c r="C7" s="582" t="s">
        <v>67</v>
      </c>
      <c r="D7" s="582"/>
      <c r="E7" s="36" t="s">
        <v>12</v>
      </c>
      <c r="F7" s="445" t="s">
        <v>684</v>
      </c>
      <c r="G7" s="395" t="s">
        <v>12</v>
      </c>
    </row>
    <row r="8" spans="1:7" ht="53.25" customHeight="1" x14ac:dyDescent="0.25">
      <c r="A8" s="581"/>
      <c r="B8" s="581"/>
      <c r="C8" s="582" t="s">
        <v>68</v>
      </c>
      <c r="D8" s="582"/>
      <c r="E8" s="80">
        <v>1</v>
      </c>
      <c r="F8" s="195" t="s">
        <v>683</v>
      </c>
      <c r="G8" s="395" t="s">
        <v>12</v>
      </c>
    </row>
    <row r="9" spans="1:7" ht="63" x14ac:dyDescent="0.25">
      <c r="A9" s="581"/>
      <c r="B9" s="581"/>
      <c r="C9" s="582" t="s">
        <v>69</v>
      </c>
      <c r="D9" s="582"/>
      <c r="E9" s="36" t="s">
        <v>166</v>
      </c>
      <c r="F9" s="195" t="s">
        <v>687</v>
      </c>
      <c r="G9" s="395" t="s">
        <v>12</v>
      </c>
    </row>
    <row r="10" spans="1:7" ht="52.5" customHeight="1" x14ac:dyDescent="0.25">
      <c r="A10" s="581"/>
      <c r="B10" s="581"/>
      <c r="C10" s="582" t="s">
        <v>70</v>
      </c>
      <c r="D10" s="582"/>
      <c r="E10" s="36" t="s">
        <v>12</v>
      </c>
      <c r="F10" s="195" t="s">
        <v>688</v>
      </c>
      <c r="G10" s="395" t="s">
        <v>12</v>
      </c>
    </row>
    <row r="11" spans="1:7" ht="54" customHeight="1" x14ac:dyDescent="0.25">
      <c r="A11" s="581">
        <v>3</v>
      </c>
      <c r="B11" s="581" t="s">
        <v>71</v>
      </c>
      <c r="C11" s="582" t="s">
        <v>72</v>
      </c>
      <c r="D11" s="582"/>
      <c r="E11" s="36" t="s">
        <v>12</v>
      </c>
      <c r="F11" s="195" t="s">
        <v>685</v>
      </c>
      <c r="G11" s="395" t="s">
        <v>12</v>
      </c>
    </row>
    <row r="12" spans="1:7" ht="68.25" customHeight="1" x14ac:dyDescent="0.25">
      <c r="A12" s="581"/>
      <c r="B12" s="581"/>
      <c r="C12" s="582" t="s">
        <v>73</v>
      </c>
      <c r="D12" s="582"/>
      <c r="E12" s="36" t="s">
        <v>12</v>
      </c>
      <c r="F12" s="195" t="s">
        <v>686</v>
      </c>
      <c r="G12" s="395" t="s">
        <v>12</v>
      </c>
    </row>
    <row r="13" spans="1:7" ht="94.5" x14ac:dyDescent="0.25">
      <c r="A13" s="304">
        <v>4</v>
      </c>
      <c r="B13" s="304" t="s">
        <v>74</v>
      </c>
      <c r="C13" s="582" t="s">
        <v>75</v>
      </c>
      <c r="D13" s="582"/>
      <c r="E13" s="36" t="s">
        <v>12</v>
      </c>
      <c r="F13" s="195" t="s">
        <v>689</v>
      </c>
      <c r="G13" s="395" t="s">
        <v>12</v>
      </c>
    </row>
    <row r="14" spans="1:7" ht="126" x14ac:dyDescent="0.25">
      <c r="A14" s="581">
        <v>5</v>
      </c>
      <c r="B14" s="581" t="s">
        <v>76</v>
      </c>
      <c r="C14" s="582" t="s">
        <v>77</v>
      </c>
      <c r="D14" s="582"/>
      <c r="E14" s="36" t="s">
        <v>12</v>
      </c>
      <c r="F14" s="195" t="s">
        <v>690</v>
      </c>
      <c r="G14" s="395" t="s">
        <v>12</v>
      </c>
    </row>
    <row r="15" spans="1:7" ht="126" x14ac:dyDescent="0.25">
      <c r="A15" s="581"/>
      <c r="B15" s="581"/>
      <c r="C15" s="582" t="s">
        <v>78</v>
      </c>
      <c r="D15" s="582"/>
      <c r="E15" s="36" t="s">
        <v>12</v>
      </c>
      <c r="F15" s="446" t="s">
        <v>691</v>
      </c>
      <c r="G15" s="395" t="s">
        <v>12</v>
      </c>
    </row>
    <row r="16" spans="1:7" ht="63" x14ac:dyDescent="0.25">
      <c r="A16" s="581"/>
      <c r="B16" s="581"/>
      <c r="C16" s="582" t="s">
        <v>79</v>
      </c>
      <c r="D16" s="582"/>
      <c r="E16" s="36" t="s">
        <v>240</v>
      </c>
      <c r="F16" s="195" t="s">
        <v>692</v>
      </c>
      <c r="G16" s="395" t="s">
        <v>12</v>
      </c>
    </row>
    <row r="17" spans="1:9" ht="63" x14ac:dyDescent="0.25">
      <c r="A17" s="581"/>
      <c r="B17" s="581"/>
      <c r="C17" s="582" t="s">
        <v>80</v>
      </c>
      <c r="D17" s="582"/>
      <c r="E17" s="36" t="s">
        <v>241</v>
      </c>
      <c r="F17" s="195" t="s">
        <v>693</v>
      </c>
      <c r="G17" s="395" t="s">
        <v>12</v>
      </c>
    </row>
    <row r="18" spans="1:9" ht="110.25" x14ac:dyDescent="0.25">
      <c r="A18" s="581">
        <v>6</v>
      </c>
      <c r="B18" s="581" t="s">
        <v>81</v>
      </c>
      <c r="C18" s="582" t="s">
        <v>82</v>
      </c>
      <c r="D18" s="582"/>
      <c r="E18" s="36" t="s">
        <v>12</v>
      </c>
      <c r="F18" s="195" t="s">
        <v>694</v>
      </c>
      <c r="G18" s="395" t="s">
        <v>12</v>
      </c>
    </row>
    <row r="19" spans="1:9" ht="47.25" x14ac:dyDescent="0.25">
      <c r="A19" s="581"/>
      <c r="B19" s="581"/>
      <c r="C19" s="582" t="s">
        <v>83</v>
      </c>
      <c r="D19" s="582"/>
      <c r="E19" s="36" t="s">
        <v>12</v>
      </c>
      <c r="F19" s="195" t="s">
        <v>695</v>
      </c>
      <c r="G19" s="395" t="s">
        <v>12</v>
      </c>
    </row>
    <row r="20" spans="1:9" ht="93.75" x14ac:dyDescent="0.25">
      <c r="A20" s="581"/>
      <c r="B20" s="581"/>
      <c r="C20" s="582" t="s">
        <v>84</v>
      </c>
      <c r="D20" s="582"/>
      <c r="E20" s="36" t="s">
        <v>12</v>
      </c>
      <c r="F20" s="310" t="s">
        <v>696</v>
      </c>
      <c r="G20" s="395" t="s">
        <v>12</v>
      </c>
      <c r="I20" s="308"/>
    </row>
    <row r="21" spans="1:9" ht="71.45" customHeight="1" x14ac:dyDescent="0.25">
      <c r="A21" s="581"/>
      <c r="B21" s="581"/>
      <c r="C21" s="582" t="s">
        <v>85</v>
      </c>
      <c r="D21" s="582"/>
      <c r="E21" s="36" t="s">
        <v>12</v>
      </c>
      <c r="F21" s="195" t="s">
        <v>697</v>
      </c>
      <c r="G21" s="395" t="s">
        <v>12</v>
      </c>
    </row>
    <row r="22" spans="1:9" ht="110.25" x14ac:dyDescent="0.25">
      <c r="A22" s="581">
        <v>7</v>
      </c>
      <c r="B22" s="581" t="s">
        <v>86</v>
      </c>
      <c r="C22" s="582" t="s">
        <v>87</v>
      </c>
      <c r="D22" s="582"/>
      <c r="E22" s="36" t="s">
        <v>12</v>
      </c>
      <c r="F22" s="195" t="s">
        <v>698</v>
      </c>
      <c r="G22" s="395" t="s">
        <v>12</v>
      </c>
    </row>
    <row r="23" spans="1:9" ht="78.75" x14ac:dyDescent="0.25">
      <c r="A23" s="581"/>
      <c r="B23" s="581"/>
      <c r="C23" s="582" t="s">
        <v>88</v>
      </c>
      <c r="D23" s="582"/>
      <c r="E23" s="36" t="s">
        <v>242</v>
      </c>
      <c r="F23" s="195" t="s">
        <v>699</v>
      </c>
      <c r="G23" s="395" t="s">
        <v>12</v>
      </c>
    </row>
    <row r="24" spans="1:9" ht="110.25" x14ac:dyDescent="0.25">
      <c r="A24" s="581"/>
      <c r="B24" s="581"/>
      <c r="C24" s="582" t="s">
        <v>89</v>
      </c>
      <c r="D24" s="582"/>
      <c r="E24" s="36" t="s">
        <v>243</v>
      </c>
      <c r="F24" s="195" t="s">
        <v>700</v>
      </c>
      <c r="G24" s="395" t="s">
        <v>12</v>
      </c>
    </row>
    <row r="25" spans="1:9" ht="126" x14ac:dyDescent="0.25">
      <c r="A25" s="581"/>
      <c r="B25" s="581"/>
      <c r="C25" s="582" t="s">
        <v>90</v>
      </c>
      <c r="D25" s="582"/>
      <c r="E25" s="178" t="s">
        <v>239</v>
      </c>
      <c r="F25" s="195" t="s">
        <v>701</v>
      </c>
      <c r="G25" s="395" t="s">
        <v>12</v>
      </c>
    </row>
    <row r="26" spans="1:9" ht="173.25" x14ac:dyDescent="0.25">
      <c r="A26" s="581"/>
      <c r="B26" s="581"/>
      <c r="C26" s="582" t="s">
        <v>91</v>
      </c>
      <c r="D26" s="582"/>
      <c r="E26" s="36" t="s">
        <v>12</v>
      </c>
      <c r="F26" s="195" t="s">
        <v>702</v>
      </c>
      <c r="G26" s="395" t="s">
        <v>12</v>
      </c>
    </row>
    <row r="27" spans="1:9" ht="31.5" x14ac:dyDescent="0.25">
      <c r="A27" s="581"/>
      <c r="B27" s="581"/>
      <c r="C27" s="582" t="s">
        <v>92</v>
      </c>
      <c r="D27" s="582"/>
      <c r="E27" s="36" t="s">
        <v>244</v>
      </c>
      <c r="F27" s="195" t="s">
        <v>703</v>
      </c>
      <c r="G27" s="395" t="s">
        <v>12</v>
      </c>
    </row>
    <row r="28" spans="1:9" ht="78.75" x14ac:dyDescent="0.25">
      <c r="A28" s="581"/>
      <c r="B28" s="581"/>
      <c r="C28" s="582" t="s">
        <v>93</v>
      </c>
      <c r="D28" s="582"/>
      <c r="E28" s="36" t="s">
        <v>166</v>
      </c>
      <c r="F28" s="195" t="s">
        <v>704</v>
      </c>
      <c r="G28" s="395" t="s">
        <v>12</v>
      </c>
    </row>
    <row r="29" spans="1:9" ht="78.75" x14ac:dyDescent="0.25">
      <c r="A29" s="581"/>
      <c r="B29" s="581"/>
      <c r="C29" s="582" t="s">
        <v>94</v>
      </c>
      <c r="D29" s="582"/>
      <c r="E29" s="80">
        <v>1</v>
      </c>
      <c r="F29" s="195" t="s">
        <v>707</v>
      </c>
      <c r="G29" s="395" t="s">
        <v>12</v>
      </c>
    </row>
    <row r="30" spans="1:9" ht="63" x14ac:dyDescent="0.25">
      <c r="A30" s="581">
        <v>8</v>
      </c>
      <c r="B30" s="581" t="s">
        <v>95</v>
      </c>
      <c r="C30" s="582" t="s">
        <v>96</v>
      </c>
      <c r="D30" s="582"/>
      <c r="E30" s="36" t="s">
        <v>12</v>
      </c>
      <c r="F30" s="195" t="s">
        <v>706</v>
      </c>
      <c r="G30" s="395" t="s">
        <v>12</v>
      </c>
    </row>
    <row r="31" spans="1:9" ht="35.25" customHeight="1" x14ac:dyDescent="0.25">
      <c r="A31" s="581"/>
      <c r="B31" s="581"/>
      <c r="C31" s="582" t="s">
        <v>97</v>
      </c>
      <c r="D31" s="582"/>
      <c r="E31" s="36" t="s">
        <v>98</v>
      </c>
      <c r="F31" s="195" t="s">
        <v>705</v>
      </c>
      <c r="G31" s="395" t="s">
        <v>12</v>
      </c>
    </row>
    <row r="32" spans="1:9" ht="173.25" x14ac:dyDescent="0.25">
      <c r="A32" s="581"/>
      <c r="B32" s="581"/>
      <c r="C32" s="582" t="s">
        <v>99</v>
      </c>
      <c r="D32" s="582"/>
      <c r="E32" s="36" t="s">
        <v>12</v>
      </c>
      <c r="F32" s="309" t="s">
        <v>708</v>
      </c>
      <c r="G32" s="395" t="s">
        <v>12</v>
      </c>
    </row>
    <row r="33" spans="1:7" ht="82.15" customHeight="1" x14ac:dyDescent="0.25">
      <c r="A33" s="581"/>
      <c r="B33" s="581"/>
      <c r="C33" s="582" t="s">
        <v>100</v>
      </c>
      <c r="D33" s="582"/>
      <c r="E33" s="36" t="s">
        <v>12</v>
      </c>
      <c r="F33" s="195" t="s">
        <v>709</v>
      </c>
      <c r="G33" s="395" t="s">
        <v>12</v>
      </c>
    </row>
    <row r="34" spans="1:7" ht="31.5" x14ac:dyDescent="0.25">
      <c r="A34" s="581"/>
      <c r="B34" s="581"/>
      <c r="C34" s="582" t="s">
        <v>101</v>
      </c>
      <c r="D34" s="582"/>
      <c r="E34" s="77">
        <v>1</v>
      </c>
      <c r="F34" s="195" t="s">
        <v>710</v>
      </c>
      <c r="G34" s="395" t="s">
        <v>12</v>
      </c>
    </row>
    <row r="35" spans="1:7" ht="47.25" x14ac:dyDescent="0.25">
      <c r="A35" s="581">
        <v>9</v>
      </c>
      <c r="B35" s="581" t="s">
        <v>102</v>
      </c>
      <c r="C35" s="582" t="s">
        <v>103</v>
      </c>
      <c r="D35" s="582"/>
      <c r="E35" s="36" t="s">
        <v>12</v>
      </c>
      <c r="F35" s="195" t="s">
        <v>711</v>
      </c>
      <c r="G35" s="395" t="s">
        <v>12</v>
      </c>
    </row>
    <row r="36" spans="1:7" ht="48.75" customHeight="1" x14ac:dyDescent="0.25">
      <c r="A36" s="581"/>
      <c r="B36" s="581"/>
      <c r="C36" s="582" t="s">
        <v>104</v>
      </c>
      <c r="D36" s="582"/>
      <c r="E36" s="77">
        <v>1</v>
      </c>
      <c r="F36" s="195" t="s">
        <v>712</v>
      </c>
      <c r="G36" s="395" t="s">
        <v>12</v>
      </c>
    </row>
    <row r="37" spans="1:7" ht="31.5" x14ac:dyDescent="0.25">
      <c r="A37" s="581"/>
      <c r="B37" s="581"/>
      <c r="C37" s="582" t="s">
        <v>105</v>
      </c>
      <c r="D37" s="582"/>
      <c r="E37" s="36" t="s">
        <v>139</v>
      </c>
      <c r="F37" s="195" t="s">
        <v>713</v>
      </c>
      <c r="G37" s="395" t="s">
        <v>12</v>
      </c>
    </row>
    <row r="38" spans="1:7" ht="94.5" x14ac:dyDescent="0.25">
      <c r="A38" s="581"/>
      <c r="B38" s="581"/>
      <c r="C38" s="582" t="s">
        <v>106</v>
      </c>
      <c r="D38" s="582"/>
      <c r="E38" s="178" t="s">
        <v>12</v>
      </c>
      <c r="F38" s="195" t="s">
        <v>714</v>
      </c>
      <c r="G38" s="395" t="s">
        <v>12</v>
      </c>
    </row>
    <row r="39" spans="1:7" ht="110.25" x14ac:dyDescent="0.25">
      <c r="A39" s="581"/>
      <c r="B39" s="581"/>
      <c r="C39" s="582" t="s">
        <v>716</v>
      </c>
      <c r="D39" s="582"/>
      <c r="E39" s="36" t="s">
        <v>12</v>
      </c>
      <c r="F39" s="195" t="s">
        <v>717</v>
      </c>
      <c r="G39" s="395" t="s">
        <v>12</v>
      </c>
    </row>
    <row r="40" spans="1:7" ht="63" customHeight="1" x14ac:dyDescent="0.25">
      <c r="A40" s="581"/>
      <c r="B40" s="581"/>
      <c r="C40" s="582" t="s">
        <v>107</v>
      </c>
      <c r="D40" s="582"/>
      <c r="E40" s="36" t="s">
        <v>12</v>
      </c>
      <c r="F40" s="195" t="s">
        <v>715</v>
      </c>
      <c r="G40" s="395" t="s">
        <v>12</v>
      </c>
    </row>
  </sheetData>
  <mergeCells count="54">
    <mergeCell ref="A2:G2"/>
    <mergeCell ref="C4:D4"/>
    <mergeCell ref="A5:A6"/>
    <mergeCell ref="B5:B6"/>
    <mergeCell ref="C5:D5"/>
    <mergeCell ref="C6:D6"/>
    <mergeCell ref="A7:A10"/>
    <mergeCell ref="B7:B10"/>
    <mergeCell ref="C7:D7"/>
    <mergeCell ref="C8:D8"/>
    <mergeCell ref="C9:D9"/>
    <mergeCell ref="C10:D10"/>
    <mergeCell ref="A11:A12"/>
    <mergeCell ref="B11:B12"/>
    <mergeCell ref="C11:D11"/>
    <mergeCell ref="C12:D12"/>
    <mergeCell ref="C13:D13"/>
    <mergeCell ref="C17:D17"/>
    <mergeCell ref="A18:A21"/>
    <mergeCell ref="B18:B21"/>
    <mergeCell ref="C18:D18"/>
    <mergeCell ref="C19:D19"/>
    <mergeCell ref="C20:D20"/>
    <mergeCell ref="C21:D21"/>
    <mergeCell ref="A14:A17"/>
    <mergeCell ref="B14:B17"/>
    <mergeCell ref="C14:D14"/>
    <mergeCell ref="C15:D15"/>
    <mergeCell ref="C16:D16"/>
    <mergeCell ref="A22:A29"/>
    <mergeCell ref="B22:B29"/>
    <mergeCell ref="C22:D22"/>
    <mergeCell ref="C23:D23"/>
    <mergeCell ref="C24:D24"/>
    <mergeCell ref="C25:D25"/>
    <mergeCell ref="C26:D26"/>
    <mergeCell ref="C27:D27"/>
    <mergeCell ref="C28:D28"/>
    <mergeCell ref="C29:D29"/>
    <mergeCell ref="A30:A34"/>
    <mergeCell ref="B30:B34"/>
    <mergeCell ref="C30:D30"/>
    <mergeCell ref="C31:D31"/>
    <mergeCell ref="C32:D32"/>
    <mergeCell ref="C33:D33"/>
    <mergeCell ref="C34:D34"/>
    <mergeCell ref="A35:A40"/>
    <mergeCell ref="B35:B40"/>
    <mergeCell ref="C35:D35"/>
    <mergeCell ref="C36:D36"/>
    <mergeCell ref="C37:D37"/>
    <mergeCell ref="C38:D38"/>
    <mergeCell ref="C39:D39"/>
    <mergeCell ref="C40:D40"/>
  </mergeCells>
  <hyperlinks>
    <hyperlink ref="C5" r:id="rId1" location="_ftn1" display="https://thuvienphapluat.vn/van-ban/Xay-dung-Do-thi/Quyet-dinh-320-QD-TTg-2022-Bo-tieu-chi-quoc-gia-ve-huyen-nong-thon-moi-2021-2025-505885.aspx - _ftn1" xr:uid="{00000000-0004-0000-0900-000000000000}"/>
  </hyperlinks>
  <printOptions horizontalCentered="1"/>
  <pageMargins left="0" right="0" top="0.5" bottom="0.5" header="0.31496062992126" footer="0.31496062992126"/>
  <pageSetup paperSize="9" scale="65"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23"/>
  <sheetViews>
    <sheetView topLeftCell="D1" workbookViewId="0">
      <selection activeCell="G4" sqref="G4"/>
    </sheetView>
  </sheetViews>
  <sheetFormatPr defaultColWidth="8.85546875" defaultRowHeight="15.75" x14ac:dyDescent="0.25"/>
  <cols>
    <col min="1" max="1" width="8.140625" style="125" customWidth="1"/>
    <col min="2" max="2" width="17.140625" style="127" customWidth="1"/>
    <col min="3" max="3" width="11" style="127" bestFit="1" customWidth="1"/>
    <col min="4" max="4" width="17.7109375" style="127" bestFit="1" customWidth="1"/>
    <col min="5" max="5" width="9.28515625" style="127" customWidth="1"/>
    <col min="6" max="6" width="11.140625" style="127" bestFit="1" customWidth="1"/>
    <col min="7" max="7" width="18.140625" style="127" customWidth="1"/>
    <col min="8" max="8" width="11" style="127" customWidth="1"/>
    <col min="9" max="9" width="19.28515625" style="126" customWidth="1"/>
    <col min="10" max="10" width="8.7109375" style="126" bestFit="1" customWidth="1"/>
    <col min="11" max="11" width="11.140625" style="126" bestFit="1" customWidth="1"/>
    <col min="12" max="12" width="19.7109375" style="127" customWidth="1"/>
    <col min="13" max="13" width="15.28515625" style="126" customWidth="1"/>
    <col min="14" max="14" width="18.7109375" style="126" customWidth="1"/>
    <col min="15" max="15" width="18.28515625" style="24" customWidth="1"/>
    <col min="16" max="16" width="12.28515625" style="24" customWidth="1"/>
    <col min="17" max="17" width="18.28515625" style="49" bestFit="1" customWidth="1"/>
    <col min="18" max="18" width="12.7109375" style="49" bestFit="1" customWidth="1"/>
    <col min="19" max="19" width="8.85546875" style="124"/>
    <col min="20" max="16384" width="8.85546875" style="49"/>
  </cols>
  <sheetData>
    <row r="1" spans="1:21" ht="21.75" customHeight="1" x14ac:dyDescent="0.25">
      <c r="A1" s="586" t="s">
        <v>274</v>
      </c>
      <c r="B1" s="586"/>
      <c r="C1" s="586"/>
      <c r="D1" s="586"/>
      <c r="E1" s="586"/>
      <c r="F1" s="586"/>
      <c r="G1" s="586"/>
      <c r="H1" s="586"/>
      <c r="I1" s="586"/>
      <c r="J1" s="586"/>
      <c r="K1" s="586"/>
      <c r="L1" s="586"/>
      <c r="M1" s="586"/>
      <c r="N1" s="586"/>
      <c r="O1" s="586"/>
      <c r="P1" s="586"/>
      <c r="Q1" s="586"/>
      <c r="R1" s="586"/>
    </row>
    <row r="2" spans="1:21" x14ac:dyDescent="0.25">
      <c r="B2" s="126"/>
      <c r="C2" s="126"/>
      <c r="D2" s="126"/>
      <c r="E2" s="126"/>
      <c r="F2" s="126"/>
    </row>
    <row r="3" spans="1:21" ht="94.5" x14ac:dyDescent="0.25">
      <c r="A3" s="123" t="s">
        <v>0</v>
      </c>
      <c r="B3" s="123" t="s">
        <v>275</v>
      </c>
      <c r="C3" s="123" t="s">
        <v>276</v>
      </c>
      <c r="D3" s="123" t="s">
        <v>277</v>
      </c>
      <c r="E3" s="123" t="s">
        <v>278</v>
      </c>
      <c r="F3" s="123" t="s">
        <v>279</v>
      </c>
      <c r="G3" s="123" t="s">
        <v>280</v>
      </c>
      <c r="H3" s="123" t="s">
        <v>18</v>
      </c>
      <c r="I3" s="123" t="s">
        <v>281</v>
      </c>
      <c r="J3" s="123" t="s">
        <v>282</v>
      </c>
      <c r="K3" s="123" t="s">
        <v>283</v>
      </c>
      <c r="L3" s="123" t="s">
        <v>284</v>
      </c>
      <c r="M3" s="99" t="s">
        <v>19</v>
      </c>
      <c r="N3" s="123" t="s">
        <v>18</v>
      </c>
      <c r="O3" s="123" t="s">
        <v>285</v>
      </c>
      <c r="P3" s="123" t="s">
        <v>286</v>
      </c>
      <c r="Q3" s="123" t="s">
        <v>287</v>
      </c>
      <c r="R3" s="123" t="s">
        <v>286</v>
      </c>
    </row>
    <row r="4" spans="1:21" ht="26.25" customHeight="1" x14ac:dyDescent="0.25">
      <c r="A4" s="101">
        <v>1</v>
      </c>
      <c r="B4" s="145" t="s">
        <v>268</v>
      </c>
      <c r="C4" s="129">
        <v>3268</v>
      </c>
      <c r="D4" s="130">
        <f>+C4-F4</f>
        <v>3261</v>
      </c>
      <c r="E4" s="131">
        <v>18</v>
      </c>
      <c r="F4" s="131">
        <v>7</v>
      </c>
      <c r="G4" s="130">
        <f t="shared" ref="G4:G23" si="0">E4-F4</f>
        <v>11</v>
      </c>
      <c r="H4" s="132">
        <f>+G4/D4*100</f>
        <v>0.33731984053971176</v>
      </c>
      <c r="I4" s="130">
        <f t="shared" ref="I4:I21" si="1">+C4-K4</f>
        <v>3261</v>
      </c>
      <c r="J4" s="131">
        <v>15</v>
      </c>
      <c r="K4" s="131">
        <v>7</v>
      </c>
      <c r="L4" s="130">
        <f t="shared" ref="L4:L23" si="2">+J4-K4</f>
        <v>8</v>
      </c>
      <c r="M4" s="132">
        <f t="shared" ref="M4:M11" si="3">+L4/I4*100</f>
        <v>0.24532352039251765</v>
      </c>
      <c r="N4" s="133">
        <v>0.59</v>
      </c>
      <c r="O4" s="122" t="s">
        <v>288</v>
      </c>
      <c r="P4" s="122" t="str">
        <f>IF(N4&lt;5,"Đạt","Không đạt")</f>
        <v>Đạt</v>
      </c>
      <c r="Q4" s="122" t="s">
        <v>289</v>
      </c>
      <c r="R4" s="122" t="str">
        <f>IF(N4&lt;3,"Đạt","Không đạt")</f>
        <v>Đạt</v>
      </c>
      <c r="S4" s="134" t="s">
        <v>290</v>
      </c>
    </row>
    <row r="5" spans="1:21" ht="30.75" customHeight="1" x14ac:dyDescent="0.25">
      <c r="A5" s="101">
        <v>2</v>
      </c>
      <c r="B5" s="144" t="s">
        <v>258</v>
      </c>
      <c r="C5" s="129">
        <v>1803</v>
      </c>
      <c r="D5" s="130">
        <f t="shared" ref="D5:D21" si="4">+C5-F5</f>
        <v>1802</v>
      </c>
      <c r="E5" s="131">
        <v>4</v>
      </c>
      <c r="F5" s="131">
        <v>1</v>
      </c>
      <c r="G5" s="130">
        <f t="shared" si="0"/>
        <v>3</v>
      </c>
      <c r="H5" s="132">
        <f>+G5/D5*100</f>
        <v>0.16648168701442839</v>
      </c>
      <c r="I5" s="130">
        <f t="shared" si="1"/>
        <v>1798</v>
      </c>
      <c r="J5" s="131">
        <v>13</v>
      </c>
      <c r="K5" s="131">
        <v>5</v>
      </c>
      <c r="L5" s="130">
        <f t="shared" si="2"/>
        <v>8</v>
      </c>
      <c r="M5" s="132">
        <f t="shared" si="3"/>
        <v>0.44493882091212456</v>
      </c>
      <c r="N5" s="133">
        <f t="shared" ref="N5:N23" si="5">+M5+H5</f>
        <v>0.61142050792655289</v>
      </c>
      <c r="O5" s="122" t="s">
        <v>288</v>
      </c>
      <c r="P5" s="122" t="str">
        <f>IF(N5&lt;5,"Đạt","Không đạt")</f>
        <v>Đạt</v>
      </c>
      <c r="Q5" s="122" t="s">
        <v>289</v>
      </c>
      <c r="R5" s="122" t="str">
        <f>IF(N5&lt;3,"Đạt","Không đạt")</f>
        <v>Đạt</v>
      </c>
    </row>
    <row r="6" spans="1:21" ht="30.75" customHeight="1" x14ac:dyDescent="0.25">
      <c r="A6" s="101">
        <v>3</v>
      </c>
      <c r="B6" s="144" t="s">
        <v>259</v>
      </c>
      <c r="C6" s="129">
        <v>1715</v>
      </c>
      <c r="D6" s="130">
        <f t="shared" si="4"/>
        <v>1706</v>
      </c>
      <c r="E6" s="131">
        <v>15</v>
      </c>
      <c r="F6" s="131">
        <v>9</v>
      </c>
      <c r="G6" s="130">
        <f t="shared" si="0"/>
        <v>6</v>
      </c>
      <c r="H6" s="132">
        <f t="shared" ref="H6:H21" si="6">+G6/D6*100</f>
        <v>0.35169988276670577</v>
      </c>
      <c r="I6" s="130">
        <f t="shared" si="1"/>
        <v>1715</v>
      </c>
      <c r="J6" s="131">
        <v>13</v>
      </c>
      <c r="K6" s="131">
        <v>0</v>
      </c>
      <c r="L6" s="130">
        <f t="shared" si="2"/>
        <v>13</v>
      </c>
      <c r="M6" s="132">
        <f t="shared" si="3"/>
        <v>0.75801749271137031</v>
      </c>
      <c r="N6" s="133">
        <f t="shared" si="5"/>
        <v>1.109717375478076</v>
      </c>
      <c r="O6" s="122" t="s">
        <v>288</v>
      </c>
      <c r="P6" s="122" t="str">
        <f>IF(N6&lt;5,"Đạt","Không đạt")</f>
        <v>Đạt</v>
      </c>
      <c r="Q6" s="122" t="s">
        <v>289</v>
      </c>
      <c r="R6" s="122" t="str">
        <f>IF(N6&lt;3,"Đạt","Không đạt")</f>
        <v>Đạt</v>
      </c>
    </row>
    <row r="7" spans="1:21" ht="30.75" customHeight="1" x14ac:dyDescent="0.25">
      <c r="A7" s="101">
        <v>4</v>
      </c>
      <c r="B7" s="145" t="s">
        <v>271</v>
      </c>
      <c r="C7" s="129">
        <v>2517</v>
      </c>
      <c r="D7" s="130">
        <f t="shared" si="4"/>
        <v>2506</v>
      </c>
      <c r="E7" s="131">
        <v>21</v>
      </c>
      <c r="F7" s="131">
        <v>11</v>
      </c>
      <c r="G7" s="130">
        <f>E7-F7</f>
        <v>10</v>
      </c>
      <c r="H7" s="132">
        <f t="shared" si="6"/>
        <v>0.39904229848363926</v>
      </c>
      <c r="I7" s="130">
        <f t="shared" si="1"/>
        <v>2506</v>
      </c>
      <c r="J7" s="131">
        <v>41</v>
      </c>
      <c r="K7" s="131">
        <v>11</v>
      </c>
      <c r="L7" s="130">
        <f t="shared" si="2"/>
        <v>30</v>
      </c>
      <c r="M7" s="132">
        <f t="shared" si="3"/>
        <v>1.1971268954509178</v>
      </c>
      <c r="N7" s="133">
        <f t="shared" si="5"/>
        <v>1.596169193934557</v>
      </c>
      <c r="O7" s="122" t="s">
        <v>288</v>
      </c>
      <c r="P7" s="122" t="str">
        <f>IF(N7&lt;5,"Đạt","Không đạt")</f>
        <v>Đạt</v>
      </c>
      <c r="Q7" s="122" t="s">
        <v>289</v>
      </c>
      <c r="R7" s="122" t="str">
        <f>IF(N7&lt;3,"Đạt","Không đạt")</f>
        <v>Đạt</v>
      </c>
      <c r="S7" s="587" t="s">
        <v>291</v>
      </c>
      <c r="T7" s="588"/>
      <c r="U7" s="588"/>
    </row>
    <row r="8" spans="1:21" ht="30.75" customHeight="1" x14ac:dyDescent="0.25">
      <c r="A8" s="101">
        <v>5</v>
      </c>
      <c r="B8" s="144" t="s">
        <v>260</v>
      </c>
      <c r="C8" s="129">
        <v>1605</v>
      </c>
      <c r="D8" s="130">
        <f t="shared" si="4"/>
        <v>1604</v>
      </c>
      <c r="E8" s="131">
        <v>4</v>
      </c>
      <c r="F8" s="131">
        <v>1</v>
      </c>
      <c r="G8" s="130">
        <f t="shared" si="0"/>
        <v>3</v>
      </c>
      <c r="H8" s="132">
        <f>+G8/D8*100</f>
        <v>0.18703241895261846</v>
      </c>
      <c r="I8" s="130">
        <f t="shared" si="1"/>
        <v>1600</v>
      </c>
      <c r="J8" s="131">
        <v>35</v>
      </c>
      <c r="K8" s="131">
        <v>5</v>
      </c>
      <c r="L8" s="130">
        <f t="shared" si="2"/>
        <v>30</v>
      </c>
      <c r="M8" s="132">
        <f t="shared" si="3"/>
        <v>1.875</v>
      </c>
      <c r="N8" s="133">
        <f t="shared" si="5"/>
        <v>2.0620324189526187</v>
      </c>
      <c r="O8" s="122" t="s">
        <v>288</v>
      </c>
      <c r="P8" s="122" t="str">
        <f>IF(N8&lt;5,"Đạt","Không đạt")</f>
        <v>Đạt</v>
      </c>
      <c r="Q8" s="122" t="s">
        <v>289</v>
      </c>
      <c r="R8" s="122" t="str">
        <f>IF(N8&lt;3,"Đạt","Không đạt")</f>
        <v>Đạt</v>
      </c>
    </row>
    <row r="9" spans="1:21" ht="30.75" customHeight="1" x14ac:dyDescent="0.25">
      <c r="A9" s="101">
        <v>6</v>
      </c>
      <c r="B9" s="144" t="s">
        <v>261</v>
      </c>
      <c r="C9" s="129">
        <v>1842</v>
      </c>
      <c r="D9" s="130">
        <f t="shared" si="4"/>
        <v>1833</v>
      </c>
      <c r="E9" s="131">
        <v>17</v>
      </c>
      <c r="F9" s="131">
        <v>9</v>
      </c>
      <c r="G9" s="130">
        <f t="shared" si="0"/>
        <v>8</v>
      </c>
      <c r="H9" s="132">
        <f t="shared" si="6"/>
        <v>0.43644298963447897</v>
      </c>
      <c r="I9" s="130">
        <f t="shared" si="1"/>
        <v>1827</v>
      </c>
      <c r="J9" s="131">
        <v>54</v>
      </c>
      <c r="K9" s="131">
        <v>15</v>
      </c>
      <c r="L9" s="130">
        <f t="shared" si="2"/>
        <v>39</v>
      </c>
      <c r="M9" s="132">
        <f t="shared" si="3"/>
        <v>2.1346469622331692</v>
      </c>
      <c r="N9" s="133">
        <f t="shared" si="5"/>
        <v>2.571089951867648</v>
      </c>
      <c r="O9" s="122" t="s">
        <v>288</v>
      </c>
      <c r="P9" s="122" t="str">
        <f t="shared" ref="P9:P21" si="7">IF(N9&lt;5,"Đạt","Không đạt")</f>
        <v>Đạt</v>
      </c>
      <c r="Q9" s="122" t="s">
        <v>289</v>
      </c>
      <c r="R9" s="122" t="str">
        <f t="shared" ref="R9:R21" si="8">IF(N9&lt;3,"Đạt","Không đạt")</f>
        <v>Đạt</v>
      </c>
    </row>
    <row r="10" spans="1:21" ht="30.75" customHeight="1" x14ac:dyDescent="0.25">
      <c r="A10" s="101">
        <v>7</v>
      </c>
      <c r="B10" s="145" t="s">
        <v>270</v>
      </c>
      <c r="C10" s="129">
        <v>1774</v>
      </c>
      <c r="D10" s="130">
        <f t="shared" si="4"/>
        <v>1773</v>
      </c>
      <c r="E10" s="131">
        <v>9</v>
      </c>
      <c r="F10" s="131">
        <v>1</v>
      </c>
      <c r="G10" s="130">
        <f t="shared" si="0"/>
        <v>8</v>
      </c>
      <c r="H10" s="132">
        <f t="shared" si="6"/>
        <v>0.45121263395375077</v>
      </c>
      <c r="I10" s="130">
        <f t="shared" si="1"/>
        <v>1769</v>
      </c>
      <c r="J10" s="131">
        <v>20</v>
      </c>
      <c r="K10" s="131">
        <v>5</v>
      </c>
      <c r="L10" s="130">
        <f t="shared" si="2"/>
        <v>15</v>
      </c>
      <c r="M10" s="132">
        <f t="shared" si="3"/>
        <v>0.84793668739400785</v>
      </c>
      <c r="N10" s="133">
        <f t="shared" si="5"/>
        <v>1.2991493213477585</v>
      </c>
      <c r="O10" s="122" t="s">
        <v>288</v>
      </c>
      <c r="P10" s="122" t="str">
        <f t="shared" si="7"/>
        <v>Đạt</v>
      </c>
      <c r="Q10" s="122" t="s">
        <v>289</v>
      </c>
      <c r="R10" s="122" t="str">
        <f t="shared" si="8"/>
        <v>Đạt</v>
      </c>
      <c r="S10" s="587" t="s">
        <v>291</v>
      </c>
      <c r="T10" s="588"/>
      <c r="U10" s="588"/>
    </row>
    <row r="11" spans="1:21" ht="30.75" customHeight="1" x14ac:dyDescent="0.25">
      <c r="A11" s="101">
        <v>8</v>
      </c>
      <c r="B11" s="144" t="s">
        <v>262</v>
      </c>
      <c r="C11" s="129">
        <v>1324</v>
      </c>
      <c r="D11" s="130">
        <f t="shared" si="4"/>
        <v>1316</v>
      </c>
      <c r="E11" s="131">
        <v>13</v>
      </c>
      <c r="F11" s="131">
        <v>8</v>
      </c>
      <c r="G11" s="130">
        <f t="shared" si="0"/>
        <v>5</v>
      </c>
      <c r="H11" s="132">
        <f t="shared" si="6"/>
        <v>0.37993920972644379</v>
      </c>
      <c r="I11" s="130">
        <f t="shared" si="1"/>
        <v>1320</v>
      </c>
      <c r="J11" s="131">
        <v>26</v>
      </c>
      <c r="K11" s="131">
        <v>4</v>
      </c>
      <c r="L11" s="130">
        <f t="shared" si="2"/>
        <v>22</v>
      </c>
      <c r="M11" s="132">
        <f t="shared" si="3"/>
        <v>1.6666666666666667</v>
      </c>
      <c r="N11" s="133">
        <f t="shared" si="5"/>
        <v>2.0466058763931105</v>
      </c>
      <c r="O11" s="122" t="s">
        <v>288</v>
      </c>
      <c r="P11" s="122" t="str">
        <f t="shared" si="7"/>
        <v>Đạt</v>
      </c>
      <c r="Q11" s="122" t="s">
        <v>289</v>
      </c>
      <c r="R11" s="122" t="str">
        <f t="shared" si="8"/>
        <v>Đạt</v>
      </c>
    </row>
    <row r="12" spans="1:21" ht="30.75" customHeight="1" x14ac:dyDescent="0.25">
      <c r="A12" s="101">
        <v>9</v>
      </c>
      <c r="B12" s="145" t="s">
        <v>273</v>
      </c>
      <c r="C12" s="129">
        <v>2647</v>
      </c>
      <c r="D12" s="130">
        <f t="shared" si="4"/>
        <v>2630</v>
      </c>
      <c r="E12" s="131">
        <v>19</v>
      </c>
      <c r="F12" s="131">
        <v>17</v>
      </c>
      <c r="G12" s="130">
        <f t="shared" si="0"/>
        <v>2</v>
      </c>
      <c r="H12" s="132">
        <f>+G12/D12*100</f>
        <v>7.6045627376425853E-2</v>
      </c>
      <c r="I12" s="130">
        <f t="shared" si="1"/>
        <v>2638</v>
      </c>
      <c r="J12" s="131">
        <v>47</v>
      </c>
      <c r="K12" s="131">
        <v>9</v>
      </c>
      <c r="L12" s="130">
        <f>+J12-K12</f>
        <v>38</v>
      </c>
      <c r="M12" s="132">
        <f>+L12/I12*100</f>
        <v>1.4404852160727823</v>
      </c>
      <c r="N12" s="133">
        <f t="shared" si="5"/>
        <v>1.5165308434492082</v>
      </c>
      <c r="O12" s="122" t="s">
        <v>288</v>
      </c>
      <c r="P12" s="122" t="str">
        <f t="shared" si="7"/>
        <v>Đạt</v>
      </c>
      <c r="Q12" s="122" t="s">
        <v>289</v>
      </c>
      <c r="R12" s="122" t="str">
        <f t="shared" si="8"/>
        <v>Đạt</v>
      </c>
      <c r="S12" s="134" t="s">
        <v>292</v>
      </c>
    </row>
    <row r="13" spans="1:21" ht="30.75" customHeight="1" x14ac:dyDescent="0.25">
      <c r="A13" s="101">
        <v>10</v>
      </c>
      <c r="B13" s="145" t="s">
        <v>269</v>
      </c>
      <c r="C13" s="129">
        <v>3012</v>
      </c>
      <c r="D13" s="130">
        <f t="shared" si="4"/>
        <v>2998</v>
      </c>
      <c r="E13" s="131">
        <v>22</v>
      </c>
      <c r="F13" s="131">
        <v>14</v>
      </c>
      <c r="G13" s="130">
        <f t="shared" si="0"/>
        <v>8</v>
      </c>
      <c r="H13" s="132">
        <f t="shared" si="6"/>
        <v>0.26684456304202797</v>
      </c>
      <c r="I13" s="130">
        <f t="shared" si="1"/>
        <v>2999</v>
      </c>
      <c r="J13" s="131">
        <v>54</v>
      </c>
      <c r="K13" s="131">
        <v>13</v>
      </c>
      <c r="L13" s="130">
        <f t="shared" si="2"/>
        <v>41</v>
      </c>
      <c r="M13" s="132">
        <f t="shared" ref="M13:M21" si="9">+L13/I13*100</f>
        <v>1.3671223741247083</v>
      </c>
      <c r="N13" s="133">
        <f>+M13+H13</f>
        <v>1.6339669371667362</v>
      </c>
      <c r="O13" s="122" t="s">
        <v>288</v>
      </c>
      <c r="P13" s="122" t="str">
        <f t="shared" si="7"/>
        <v>Đạt</v>
      </c>
      <c r="Q13" s="122" t="s">
        <v>289</v>
      </c>
      <c r="R13" s="122" t="str">
        <f t="shared" si="8"/>
        <v>Đạt</v>
      </c>
      <c r="S13" s="134" t="s">
        <v>290</v>
      </c>
    </row>
    <row r="14" spans="1:21" ht="30.75" customHeight="1" x14ac:dyDescent="0.25">
      <c r="A14" s="101">
        <v>11</v>
      </c>
      <c r="B14" s="145" t="s">
        <v>272</v>
      </c>
      <c r="C14" s="129">
        <v>3106</v>
      </c>
      <c r="D14" s="130">
        <f t="shared" si="4"/>
        <v>3099</v>
      </c>
      <c r="E14" s="131">
        <v>21</v>
      </c>
      <c r="F14" s="131">
        <v>7</v>
      </c>
      <c r="G14" s="130">
        <f t="shared" si="0"/>
        <v>14</v>
      </c>
      <c r="H14" s="132">
        <f t="shared" si="6"/>
        <v>0.45175863181671505</v>
      </c>
      <c r="I14" s="130">
        <f t="shared" si="1"/>
        <v>3105</v>
      </c>
      <c r="J14" s="131">
        <v>14</v>
      </c>
      <c r="K14" s="131">
        <v>1</v>
      </c>
      <c r="L14" s="130">
        <f t="shared" si="2"/>
        <v>13</v>
      </c>
      <c r="M14" s="132">
        <f t="shared" si="9"/>
        <v>0.41867954911433169</v>
      </c>
      <c r="N14" s="133">
        <f t="shared" si="5"/>
        <v>0.87043818093104675</v>
      </c>
      <c r="O14" s="122" t="s">
        <v>288</v>
      </c>
      <c r="P14" s="122" t="str">
        <f t="shared" si="7"/>
        <v>Đạt</v>
      </c>
      <c r="Q14" s="122" t="s">
        <v>289</v>
      </c>
      <c r="R14" s="122" t="str">
        <f t="shared" si="8"/>
        <v>Đạt</v>
      </c>
      <c r="S14" s="134" t="s">
        <v>292</v>
      </c>
    </row>
    <row r="15" spans="1:21" ht="30.75" customHeight="1" x14ac:dyDescent="0.25">
      <c r="A15" s="101">
        <v>12</v>
      </c>
      <c r="B15" s="144" t="s">
        <v>263</v>
      </c>
      <c r="C15" s="129">
        <v>1333</v>
      </c>
      <c r="D15" s="130">
        <f t="shared" si="4"/>
        <v>1329</v>
      </c>
      <c r="E15" s="131">
        <v>10</v>
      </c>
      <c r="F15" s="131">
        <v>4</v>
      </c>
      <c r="G15" s="130">
        <f t="shared" si="0"/>
        <v>6</v>
      </c>
      <c r="H15" s="132">
        <f t="shared" si="6"/>
        <v>0.45146726862302478</v>
      </c>
      <c r="I15" s="130">
        <f t="shared" si="1"/>
        <v>1324</v>
      </c>
      <c r="J15" s="131">
        <v>62</v>
      </c>
      <c r="K15" s="131">
        <v>9</v>
      </c>
      <c r="L15" s="130">
        <f t="shared" si="2"/>
        <v>53</v>
      </c>
      <c r="M15" s="132">
        <f t="shared" si="9"/>
        <v>4.0030211480362539</v>
      </c>
      <c r="N15" s="133">
        <f t="shared" si="5"/>
        <v>4.4544884166592791</v>
      </c>
      <c r="O15" s="122" t="s">
        <v>288</v>
      </c>
      <c r="P15" s="122" t="str">
        <f t="shared" si="7"/>
        <v>Đạt</v>
      </c>
      <c r="Q15" s="122"/>
      <c r="R15" s="122"/>
    </row>
    <row r="16" spans="1:21" ht="30.75" customHeight="1" x14ac:dyDescent="0.25">
      <c r="A16" s="101">
        <v>13</v>
      </c>
      <c r="B16" s="145" t="s">
        <v>266</v>
      </c>
      <c r="C16" s="129">
        <v>939</v>
      </c>
      <c r="D16" s="130">
        <f t="shared" si="4"/>
        <v>921</v>
      </c>
      <c r="E16" s="131">
        <v>68</v>
      </c>
      <c r="F16" s="131">
        <v>18</v>
      </c>
      <c r="G16" s="130">
        <f t="shared" si="0"/>
        <v>50</v>
      </c>
      <c r="H16" s="132">
        <f t="shared" si="6"/>
        <v>5.4288816503800224</v>
      </c>
      <c r="I16" s="130">
        <f t="shared" si="1"/>
        <v>930</v>
      </c>
      <c r="J16" s="131">
        <v>44</v>
      </c>
      <c r="K16" s="131">
        <v>9</v>
      </c>
      <c r="L16" s="130">
        <f t="shared" si="2"/>
        <v>35</v>
      </c>
      <c r="M16" s="132">
        <f t="shared" si="9"/>
        <v>3.763440860215054</v>
      </c>
      <c r="N16" s="133">
        <f t="shared" si="5"/>
        <v>9.1923225105950763</v>
      </c>
      <c r="O16" s="122" t="s">
        <v>288</v>
      </c>
      <c r="P16" s="122" t="str">
        <f t="shared" si="7"/>
        <v>Không đạt</v>
      </c>
      <c r="Q16" s="122"/>
      <c r="R16" s="122"/>
    </row>
    <row r="17" spans="1:19" ht="30.75" customHeight="1" x14ac:dyDescent="0.25">
      <c r="A17" s="101">
        <v>14</v>
      </c>
      <c r="B17" s="145" t="s">
        <v>265</v>
      </c>
      <c r="C17" s="129">
        <v>1152</v>
      </c>
      <c r="D17" s="130">
        <f t="shared" si="4"/>
        <v>1142</v>
      </c>
      <c r="E17" s="131">
        <v>18</v>
      </c>
      <c r="F17" s="131">
        <v>10</v>
      </c>
      <c r="G17" s="130">
        <f t="shared" si="0"/>
        <v>8</v>
      </c>
      <c r="H17" s="132">
        <f t="shared" si="6"/>
        <v>0.70052539404553416</v>
      </c>
      <c r="I17" s="130">
        <f t="shared" si="1"/>
        <v>1134</v>
      </c>
      <c r="J17" s="131">
        <v>66</v>
      </c>
      <c r="K17" s="131">
        <v>18</v>
      </c>
      <c r="L17" s="130">
        <f t="shared" si="2"/>
        <v>48</v>
      </c>
      <c r="M17" s="132">
        <f t="shared" si="9"/>
        <v>4.2328042328042326</v>
      </c>
      <c r="N17" s="133">
        <f t="shared" si="5"/>
        <v>4.9333296268497664</v>
      </c>
      <c r="O17" s="122" t="s">
        <v>288</v>
      </c>
      <c r="P17" s="122" t="str">
        <f t="shared" si="7"/>
        <v>Đạt</v>
      </c>
      <c r="Q17" s="122"/>
      <c r="R17" s="122"/>
    </row>
    <row r="18" spans="1:19" ht="30.75" customHeight="1" x14ac:dyDescent="0.25">
      <c r="A18" s="101">
        <v>15</v>
      </c>
      <c r="B18" s="144" t="s">
        <v>264</v>
      </c>
      <c r="C18" s="129">
        <v>1452</v>
      </c>
      <c r="D18" s="130">
        <f t="shared" si="4"/>
        <v>1441</v>
      </c>
      <c r="E18" s="131">
        <v>12</v>
      </c>
      <c r="F18" s="131">
        <v>11</v>
      </c>
      <c r="G18" s="130">
        <f t="shared" si="0"/>
        <v>1</v>
      </c>
      <c r="H18" s="132">
        <f t="shared" si="6"/>
        <v>6.9396252602359473E-2</v>
      </c>
      <c r="I18" s="130">
        <f>+C18-K18</f>
        <v>1426</v>
      </c>
      <c r="J18" s="131">
        <v>83</v>
      </c>
      <c r="K18" s="131">
        <v>26</v>
      </c>
      <c r="L18" s="130">
        <f t="shared" si="2"/>
        <v>57</v>
      </c>
      <c r="M18" s="132">
        <f t="shared" si="9"/>
        <v>3.9971949509116409</v>
      </c>
      <c r="N18" s="133">
        <f t="shared" si="5"/>
        <v>4.0665912035140002</v>
      </c>
      <c r="O18" s="122" t="s">
        <v>288</v>
      </c>
      <c r="P18" s="122" t="str">
        <f t="shared" si="7"/>
        <v>Đạt</v>
      </c>
      <c r="Q18" s="122"/>
      <c r="R18" s="122"/>
      <c r="S18" s="134" t="s">
        <v>292</v>
      </c>
    </row>
    <row r="19" spans="1:19" ht="31.5" customHeight="1" x14ac:dyDescent="0.25">
      <c r="A19" s="101">
        <v>16</v>
      </c>
      <c r="B19" s="145" t="s">
        <v>267</v>
      </c>
      <c r="C19" s="129">
        <v>1310</v>
      </c>
      <c r="D19" s="130">
        <f t="shared" si="4"/>
        <v>1306</v>
      </c>
      <c r="E19" s="131">
        <v>26</v>
      </c>
      <c r="F19" s="131">
        <v>4</v>
      </c>
      <c r="G19" s="130">
        <f t="shared" si="0"/>
        <v>22</v>
      </c>
      <c r="H19" s="132">
        <f t="shared" si="6"/>
        <v>1.6845329249617151</v>
      </c>
      <c r="I19" s="130">
        <f t="shared" si="1"/>
        <v>1304</v>
      </c>
      <c r="J19" s="131">
        <v>83</v>
      </c>
      <c r="K19" s="131">
        <v>6</v>
      </c>
      <c r="L19" s="130">
        <f t="shared" si="2"/>
        <v>77</v>
      </c>
      <c r="M19" s="132">
        <f t="shared" si="9"/>
        <v>5.904907975460123</v>
      </c>
      <c r="N19" s="133">
        <f t="shared" si="5"/>
        <v>7.5894409004218382</v>
      </c>
      <c r="O19" s="122" t="s">
        <v>288</v>
      </c>
      <c r="P19" s="122" t="str">
        <f t="shared" si="7"/>
        <v>Không đạt</v>
      </c>
      <c r="Q19" s="122"/>
      <c r="R19" s="122"/>
    </row>
    <row r="20" spans="1:19" ht="31.5" customHeight="1" x14ac:dyDescent="0.25">
      <c r="A20" s="101">
        <v>17</v>
      </c>
      <c r="B20" s="135" t="s">
        <v>293</v>
      </c>
      <c r="C20" s="129">
        <v>6224</v>
      </c>
      <c r="D20" s="130">
        <f t="shared" si="4"/>
        <v>6213</v>
      </c>
      <c r="E20" s="101">
        <v>31</v>
      </c>
      <c r="F20" s="101">
        <v>11</v>
      </c>
      <c r="G20" s="130">
        <f t="shared" si="0"/>
        <v>20</v>
      </c>
      <c r="H20" s="132">
        <f t="shared" si="6"/>
        <v>0.32190568163528088</v>
      </c>
      <c r="I20" s="130">
        <f t="shared" si="1"/>
        <v>6216</v>
      </c>
      <c r="J20" s="101">
        <v>67</v>
      </c>
      <c r="K20" s="101">
        <v>8</v>
      </c>
      <c r="L20" s="130">
        <f t="shared" si="2"/>
        <v>59</v>
      </c>
      <c r="M20" s="132">
        <f t="shared" si="9"/>
        <v>0.94916344916344919</v>
      </c>
      <c r="N20" s="133">
        <f t="shared" si="5"/>
        <v>1.2710691307987301</v>
      </c>
      <c r="O20" s="122" t="s">
        <v>288</v>
      </c>
      <c r="P20" s="122" t="str">
        <f t="shared" si="7"/>
        <v>Đạt</v>
      </c>
      <c r="Q20" s="122" t="s">
        <v>289</v>
      </c>
      <c r="R20" s="122" t="str">
        <f t="shared" si="8"/>
        <v>Đạt</v>
      </c>
    </row>
    <row r="21" spans="1:19" ht="31.5" customHeight="1" x14ac:dyDescent="0.25">
      <c r="A21" s="101">
        <v>18</v>
      </c>
      <c r="B21" s="128" t="s">
        <v>294</v>
      </c>
      <c r="C21" s="129">
        <v>2612</v>
      </c>
      <c r="D21" s="130">
        <f t="shared" si="4"/>
        <v>2612</v>
      </c>
      <c r="E21" s="101">
        <v>23</v>
      </c>
      <c r="F21" s="101">
        <v>0</v>
      </c>
      <c r="G21" s="130">
        <f t="shared" si="0"/>
        <v>23</v>
      </c>
      <c r="H21" s="132">
        <f t="shared" si="6"/>
        <v>0.88055130168453299</v>
      </c>
      <c r="I21" s="130">
        <f t="shared" si="1"/>
        <v>2612</v>
      </c>
      <c r="J21" s="101">
        <v>23</v>
      </c>
      <c r="K21" s="101">
        <v>0</v>
      </c>
      <c r="L21" s="130">
        <f t="shared" si="2"/>
        <v>23</v>
      </c>
      <c r="M21" s="132">
        <f t="shared" si="9"/>
        <v>0.88055130168453299</v>
      </c>
      <c r="N21" s="133">
        <f t="shared" si="5"/>
        <v>1.761102603369066</v>
      </c>
      <c r="O21" s="122" t="s">
        <v>288</v>
      </c>
      <c r="P21" s="122" t="str">
        <f t="shared" si="7"/>
        <v>Đạt</v>
      </c>
      <c r="Q21" s="122" t="s">
        <v>289</v>
      </c>
      <c r="R21" s="122" t="str">
        <f t="shared" si="8"/>
        <v>Đạt</v>
      </c>
    </row>
    <row r="22" spans="1:19" ht="16.5" x14ac:dyDescent="0.25">
      <c r="A22" s="122"/>
      <c r="B22" s="136" t="s">
        <v>295</v>
      </c>
      <c r="C22" s="137">
        <f>SUM(C4:C21)</f>
        <v>39635</v>
      </c>
      <c r="D22" s="138">
        <f>SUM(D4:D21)</f>
        <v>39492</v>
      </c>
      <c r="E22" s="138">
        <f>SUM(E4:E21)</f>
        <v>351</v>
      </c>
      <c r="F22" s="138">
        <f>SUM(F4:F21)</f>
        <v>143</v>
      </c>
      <c r="G22" s="139">
        <f t="shared" si="0"/>
        <v>208</v>
      </c>
      <c r="H22" s="133">
        <f>+G22/D22*100</f>
        <v>0.5266889496606908</v>
      </c>
      <c r="I22" s="138">
        <f>SUM(I4:I21)</f>
        <v>39484</v>
      </c>
      <c r="J22" s="138">
        <f>SUM(J4:J21)</f>
        <v>760</v>
      </c>
      <c r="K22" s="138">
        <f>SUM(K4:K21)</f>
        <v>151</v>
      </c>
      <c r="L22" s="139">
        <f t="shared" si="2"/>
        <v>609</v>
      </c>
      <c r="M22" s="133">
        <f>+L22/I22*100</f>
        <v>1.5423969202715024</v>
      </c>
      <c r="N22" s="133">
        <f t="shared" si="5"/>
        <v>2.0690858699321932</v>
      </c>
      <c r="O22" s="122"/>
      <c r="P22" s="122"/>
      <c r="Q22" s="140"/>
      <c r="R22" s="140"/>
    </row>
    <row r="23" spans="1:19" ht="47.25" x14ac:dyDescent="0.25">
      <c r="A23" s="122"/>
      <c r="B23" s="141" t="s">
        <v>296</v>
      </c>
      <c r="C23" s="136"/>
      <c r="D23" s="138">
        <f>+D4+D7+D10+D12+D13+D14</f>
        <v>16267</v>
      </c>
      <c r="E23" s="138">
        <f t="shared" ref="E23:K23" si="10">+E4+E7+E10+E12+E13+E14</f>
        <v>110</v>
      </c>
      <c r="F23" s="138">
        <f t="shared" si="10"/>
        <v>57</v>
      </c>
      <c r="G23" s="139">
        <f t="shared" si="0"/>
        <v>53</v>
      </c>
      <c r="H23" s="133">
        <f>+G23/D23*100</f>
        <v>0.32581299563533533</v>
      </c>
      <c r="I23" s="138">
        <f t="shared" si="10"/>
        <v>16278</v>
      </c>
      <c r="J23" s="138">
        <f t="shared" si="10"/>
        <v>191</v>
      </c>
      <c r="K23" s="138">
        <f t="shared" si="10"/>
        <v>46</v>
      </c>
      <c r="L23" s="139">
        <f t="shared" si="2"/>
        <v>145</v>
      </c>
      <c r="M23" s="133">
        <f>+L23/I23*100</f>
        <v>0.8907728222140312</v>
      </c>
      <c r="N23" s="133">
        <f t="shared" si="5"/>
        <v>1.2165858178493665</v>
      </c>
      <c r="O23" s="122"/>
      <c r="P23" s="122"/>
      <c r="Q23" s="140"/>
      <c r="R23" s="140"/>
    </row>
  </sheetData>
  <mergeCells count="3">
    <mergeCell ref="A1:R1"/>
    <mergeCell ref="S7:U7"/>
    <mergeCell ref="S10:U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123"/>
  <sheetViews>
    <sheetView zoomScaleNormal="100" workbookViewId="0">
      <pane xSplit="2" ySplit="5" topLeftCell="C21" activePane="bottomRight" state="frozen"/>
      <selection pane="topRight" activeCell="C1" sqref="C1"/>
      <selection pane="bottomLeft" activeCell="A7" sqref="A7"/>
      <selection pane="bottomRight" activeCell="B25" sqref="A25:XFD25"/>
    </sheetView>
  </sheetViews>
  <sheetFormatPr defaultColWidth="9.140625" defaultRowHeight="15" x14ac:dyDescent="0.25"/>
  <cols>
    <col min="1" max="1" width="7" style="83" customWidth="1"/>
    <col min="2" max="2" width="26.140625" style="83" customWidth="1"/>
    <col min="3" max="3" width="8.42578125" style="84" customWidth="1"/>
    <col min="4" max="4" width="12" style="84" customWidth="1"/>
    <col min="5" max="5" width="10.5703125" style="84" customWidth="1"/>
    <col min="6" max="6" width="12.5703125" style="84" customWidth="1"/>
    <col min="7" max="8" width="11.7109375" style="83" customWidth="1"/>
    <col min="9" max="9" width="12.140625" style="84" customWidth="1"/>
    <col min="10" max="11" width="12.5703125" style="83" customWidth="1"/>
    <col min="12" max="12" width="12.42578125" style="83" customWidth="1"/>
    <col min="13" max="13" width="20.85546875" style="85" customWidth="1"/>
    <col min="14" max="14" width="0" style="83" hidden="1" customWidth="1"/>
    <col min="15" max="16384" width="9.140625" style="83"/>
  </cols>
  <sheetData>
    <row r="1" spans="1:15" s="21" customFormat="1" ht="15.75" x14ac:dyDescent="0.25">
      <c r="A1" s="58" t="s">
        <v>224</v>
      </c>
    </row>
    <row r="2" spans="1:15" s="21" customFormat="1" ht="15.75" x14ac:dyDescent="0.25">
      <c r="A2" s="487" t="s">
        <v>524</v>
      </c>
      <c r="B2" s="487"/>
      <c r="C2" s="487"/>
      <c r="D2" s="487"/>
      <c r="E2" s="487"/>
      <c r="F2" s="487"/>
      <c r="G2" s="487"/>
      <c r="H2" s="487"/>
      <c r="I2" s="487"/>
      <c r="J2" s="487"/>
      <c r="K2" s="487"/>
      <c r="L2" s="487"/>
      <c r="M2" s="487"/>
      <c r="N2" s="201"/>
      <c r="O2" s="201"/>
    </row>
    <row r="3" spans="1:15" s="21" customFormat="1" ht="15.75" x14ac:dyDescent="0.25">
      <c r="A3" s="488"/>
      <c r="B3" s="488"/>
      <c r="C3" s="488"/>
      <c r="D3" s="488"/>
      <c r="E3" s="488"/>
      <c r="F3" s="488"/>
      <c r="G3" s="488"/>
      <c r="H3" s="488"/>
      <c r="I3" s="488"/>
      <c r="J3" s="488"/>
      <c r="K3" s="488"/>
      <c r="L3" s="488"/>
      <c r="M3" s="488"/>
      <c r="N3" s="487"/>
      <c r="O3" s="487"/>
    </row>
    <row r="4" spans="1:15" s="86" customFormat="1" ht="61.5" customHeight="1" x14ac:dyDescent="0.25">
      <c r="A4" s="482" t="s">
        <v>0</v>
      </c>
      <c r="B4" s="482" t="s">
        <v>1</v>
      </c>
      <c r="C4" s="489" t="s">
        <v>245</v>
      </c>
      <c r="D4" s="490" t="s">
        <v>246</v>
      </c>
      <c r="E4" s="491"/>
      <c r="F4" s="491"/>
      <c r="G4" s="492"/>
      <c r="H4" s="490" t="s">
        <v>502</v>
      </c>
      <c r="I4" s="491"/>
      <c r="J4" s="491"/>
      <c r="K4" s="491"/>
      <c r="L4" s="492"/>
      <c r="M4" s="486" t="s">
        <v>44</v>
      </c>
    </row>
    <row r="5" spans="1:15" s="86" customFormat="1" ht="105" customHeight="1" x14ac:dyDescent="0.25">
      <c r="A5" s="482"/>
      <c r="B5" s="482"/>
      <c r="C5" s="489"/>
      <c r="D5" s="280" t="s">
        <v>247</v>
      </c>
      <c r="E5" s="280" t="s">
        <v>248</v>
      </c>
      <c r="F5" s="280" t="s">
        <v>249</v>
      </c>
      <c r="G5" s="280" t="s">
        <v>250</v>
      </c>
      <c r="H5" s="280" t="s">
        <v>251</v>
      </c>
      <c r="I5" s="280" t="s">
        <v>247</v>
      </c>
      <c r="J5" s="280" t="s">
        <v>248</v>
      </c>
      <c r="K5" s="280" t="s">
        <v>249</v>
      </c>
      <c r="L5" s="280" t="s">
        <v>250</v>
      </c>
      <c r="M5" s="486"/>
    </row>
    <row r="6" spans="1:15" s="86" customFormat="1" ht="21" customHeight="1" x14ac:dyDescent="0.25">
      <c r="A6" s="483">
        <v>1</v>
      </c>
      <c r="B6" s="2" t="s">
        <v>489</v>
      </c>
      <c r="C6" s="3">
        <f>SUM(C7:C8)</f>
        <v>2</v>
      </c>
      <c r="D6" s="3"/>
      <c r="E6" s="3"/>
      <c r="F6" s="3"/>
      <c r="G6" s="91"/>
      <c r="H6" s="91"/>
      <c r="I6" s="3"/>
      <c r="J6" s="3"/>
      <c r="K6" s="3"/>
      <c r="L6" s="91"/>
      <c r="M6" s="91"/>
      <c r="N6" s="89"/>
    </row>
    <row r="7" spans="1:15" s="86" customFormat="1" ht="21" customHeight="1" x14ac:dyDescent="0.25">
      <c r="A7" s="484"/>
      <c r="B7" s="5" t="s">
        <v>254</v>
      </c>
      <c r="C7" s="6">
        <v>1</v>
      </c>
      <c r="D7" s="6"/>
      <c r="E7" s="4"/>
      <c r="F7" s="7"/>
      <c r="G7" s="7"/>
      <c r="H7" s="7"/>
      <c r="I7" s="7"/>
      <c r="J7" s="7"/>
      <c r="K7" s="7">
        <v>2017</v>
      </c>
      <c r="L7" s="7">
        <v>2023</v>
      </c>
      <c r="M7" s="7"/>
      <c r="N7" s="88"/>
    </row>
    <row r="8" spans="1:15" s="86" customFormat="1" ht="21" customHeight="1" x14ac:dyDescent="0.25">
      <c r="A8" s="485"/>
      <c r="B8" s="5" t="s">
        <v>501</v>
      </c>
      <c r="C8" s="6">
        <v>1</v>
      </c>
      <c r="D8" s="6"/>
      <c r="E8" s="4"/>
      <c r="G8" s="7"/>
      <c r="H8" s="7"/>
      <c r="I8" s="7"/>
      <c r="J8" s="7"/>
      <c r="K8" s="7">
        <v>2017</v>
      </c>
      <c r="L8" s="150">
        <v>2023</v>
      </c>
      <c r="M8" s="94"/>
      <c r="N8" s="89"/>
    </row>
    <row r="9" spans="1:15" s="86" customFormat="1" ht="21" customHeight="1" x14ac:dyDescent="0.25">
      <c r="A9" s="483">
        <v>2</v>
      </c>
      <c r="B9" s="2" t="s">
        <v>486</v>
      </c>
      <c r="C9" s="3">
        <f>SUM(C10:C12)</f>
        <v>5</v>
      </c>
      <c r="D9" s="3"/>
      <c r="E9" s="3"/>
      <c r="F9" s="3"/>
      <c r="G9" s="91"/>
      <c r="H9" s="91"/>
      <c r="I9" s="3"/>
      <c r="J9" s="3"/>
      <c r="K9" s="3"/>
      <c r="L9" s="91"/>
      <c r="M9" s="91"/>
      <c r="N9" s="88"/>
    </row>
    <row r="10" spans="1:15" s="86" customFormat="1" ht="21" customHeight="1" x14ac:dyDescent="0.25">
      <c r="A10" s="484"/>
      <c r="B10" s="5" t="s">
        <v>254</v>
      </c>
      <c r="C10" s="6">
        <v>1</v>
      </c>
      <c r="D10" s="6"/>
      <c r="E10" s="4"/>
      <c r="F10" s="7"/>
      <c r="G10" s="7"/>
      <c r="H10" s="7"/>
      <c r="I10" s="7"/>
      <c r="J10" s="7"/>
      <c r="K10" s="7">
        <v>2021</v>
      </c>
      <c r="L10" s="7"/>
      <c r="M10" s="7"/>
      <c r="N10" s="88"/>
    </row>
    <row r="11" spans="1:15" s="86" customFormat="1" ht="21" customHeight="1" x14ac:dyDescent="0.25">
      <c r="A11" s="484"/>
      <c r="B11" s="5" t="s">
        <v>255</v>
      </c>
      <c r="C11" s="6">
        <v>3</v>
      </c>
      <c r="D11" s="6"/>
      <c r="E11" s="4"/>
      <c r="F11" s="7"/>
      <c r="G11" s="7"/>
      <c r="H11" s="7"/>
      <c r="I11" s="7"/>
      <c r="J11" s="7"/>
      <c r="K11" s="7">
        <v>2020</v>
      </c>
      <c r="L11" s="7"/>
      <c r="M11" s="7"/>
      <c r="N11" s="88"/>
    </row>
    <row r="12" spans="1:15" s="86" customFormat="1" ht="21" customHeight="1" x14ac:dyDescent="0.25">
      <c r="A12" s="485"/>
      <c r="B12" s="5" t="s">
        <v>256</v>
      </c>
      <c r="C12" s="6">
        <v>1</v>
      </c>
      <c r="D12" s="6"/>
      <c r="E12" s="4"/>
      <c r="F12" s="7"/>
      <c r="G12" s="7"/>
      <c r="H12" s="7"/>
      <c r="I12" s="7"/>
      <c r="J12" s="7"/>
      <c r="K12" s="7">
        <v>2020</v>
      </c>
      <c r="L12" s="7"/>
      <c r="M12" s="7"/>
      <c r="N12" s="89"/>
    </row>
    <row r="13" spans="1:15" s="86" customFormat="1" ht="21" customHeight="1" x14ac:dyDescent="0.25">
      <c r="A13" s="483">
        <v>3</v>
      </c>
      <c r="B13" s="2" t="s">
        <v>490</v>
      </c>
      <c r="C13" s="3">
        <f>SUM(C14:C16)</f>
        <v>3</v>
      </c>
      <c r="D13" s="3"/>
      <c r="E13" s="3"/>
      <c r="F13" s="3"/>
      <c r="G13" s="91"/>
      <c r="H13" s="91"/>
      <c r="I13" s="3"/>
      <c r="J13" s="3"/>
      <c r="K13" s="3"/>
      <c r="L13" s="91"/>
      <c r="M13" s="91"/>
      <c r="N13" s="88"/>
    </row>
    <row r="14" spans="1:15" s="86" customFormat="1" ht="21" customHeight="1" x14ac:dyDescent="0.25">
      <c r="A14" s="484"/>
      <c r="B14" s="5" t="s">
        <v>254</v>
      </c>
      <c r="C14" s="6">
        <v>1</v>
      </c>
      <c r="D14" s="6"/>
      <c r="E14" s="4"/>
      <c r="F14" s="7"/>
      <c r="G14" s="7"/>
      <c r="H14" s="7"/>
      <c r="I14" s="7"/>
      <c r="J14" s="7"/>
      <c r="K14" s="7">
        <v>2017</v>
      </c>
      <c r="L14" s="7">
        <v>2023</v>
      </c>
      <c r="M14" s="7"/>
      <c r="N14" s="88"/>
    </row>
    <row r="15" spans="1:15" s="86" customFormat="1" ht="21" customHeight="1" x14ac:dyDescent="0.25">
      <c r="A15" s="484"/>
      <c r="B15" s="5" t="s">
        <v>255</v>
      </c>
      <c r="C15" s="6">
        <v>1</v>
      </c>
      <c r="D15" s="6"/>
      <c r="E15" s="4"/>
      <c r="G15" s="7"/>
      <c r="H15" s="7"/>
      <c r="I15" s="7"/>
      <c r="J15" s="7"/>
      <c r="K15" s="7">
        <v>2017</v>
      </c>
      <c r="L15" s="7">
        <v>2023</v>
      </c>
      <c r="M15" s="7"/>
      <c r="N15" s="88"/>
    </row>
    <row r="16" spans="1:15" s="86" customFormat="1" ht="21" customHeight="1" x14ac:dyDescent="0.25">
      <c r="A16" s="485"/>
      <c r="B16" s="5" t="s">
        <v>256</v>
      </c>
      <c r="C16" s="6">
        <v>1</v>
      </c>
      <c r="D16" s="6"/>
      <c r="E16" s="4"/>
      <c r="F16" s="7"/>
      <c r="G16" s="7"/>
      <c r="H16" s="7"/>
      <c r="I16" s="7"/>
      <c r="J16" s="7"/>
      <c r="K16" s="7">
        <v>2016</v>
      </c>
      <c r="L16" s="7">
        <v>2021</v>
      </c>
      <c r="M16" s="7"/>
      <c r="N16" s="89"/>
    </row>
    <row r="17" spans="1:14" s="86" customFormat="1" ht="21" customHeight="1" x14ac:dyDescent="0.25">
      <c r="A17" s="483">
        <v>4</v>
      </c>
      <c r="B17" s="2" t="s">
        <v>485</v>
      </c>
      <c r="C17" s="3">
        <f>SUM(C18:C20)</f>
        <v>3</v>
      </c>
      <c r="D17" s="3"/>
      <c r="E17" s="3"/>
      <c r="F17" s="3"/>
      <c r="G17" s="91"/>
      <c r="H17" s="91"/>
      <c r="I17" s="3"/>
      <c r="J17" s="3"/>
      <c r="K17" s="3"/>
      <c r="L17" s="91"/>
      <c r="M17" s="91"/>
      <c r="N17" s="88"/>
    </row>
    <row r="18" spans="1:14" s="86" customFormat="1" ht="21" customHeight="1" x14ac:dyDescent="0.25">
      <c r="A18" s="484"/>
      <c r="B18" s="5" t="s">
        <v>254</v>
      </c>
      <c r="C18" s="6">
        <v>1</v>
      </c>
      <c r="D18" s="6"/>
      <c r="E18" s="4"/>
      <c r="F18" s="7"/>
      <c r="G18" s="7"/>
      <c r="H18" s="7"/>
      <c r="I18" s="7"/>
      <c r="J18" s="7"/>
      <c r="K18" s="7">
        <v>2017</v>
      </c>
      <c r="L18" s="7">
        <v>2023</v>
      </c>
      <c r="M18" s="7"/>
      <c r="N18" s="88"/>
    </row>
    <row r="19" spans="1:14" s="86" customFormat="1" ht="21" customHeight="1" x14ac:dyDescent="0.25">
      <c r="A19" s="484"/>
      <c r="B19" s="5" t="s">
        <v>255</v>
      </c>
      <c r="C19" s="6">
        <v>1</v>
      </c>
      <c r="D19" s="6"/>
      <c r="E19" s="4"/>
      <c r="F19" s="90"/>
      <c r="G19" s="7"/>
      <c r="H19" s="7"/>
      <c r="I19" s="7"/>
      <c r="J19" s="7"/>
      <c r="K19" s="7">
        <v>2017</v>
      </c>
      <c r="L19" s="7">
        <v>2023</v>
      </c>
      <c r="M19" s="196"/>
      <c r="N19" s="89"/>
    </row>
    <row r="20" spans="1:14" s="86" customFormat="1" ht="21" customHeight="1" x14ac:dyDescent="0.25">
      <c r="A20" s="485"/>
      <c r="B20" s="5" t="s">
        <v>256</v>
      </c>
      <c r="C20" s="6">
        <v>1</v>
      </c>
      <c r="D20" s="6"/>
      <c r="E20" s="4"/>
      <c r="F20" s="7">
        <v>2015</v>
      </c>
      <c r="G20" s="7"/>
      <c r="H20" s="7"/>
      <c r="I20" s="7"/>
      <c r="J20" s="7"/>
      <c r="K20" s="7">
        <v>2020</v>
      </c>
      <c r="L20" s="7">
        <v>2024</v>
      </c>
      <c r="M20" s="7"/>
      <c r="N20" s="88"/>
    </row>
    <row r="21" spans="1:14" s="86" customFormat="1" ht="21" customHeight="1" x14ac:dyDescent="0.25">
      <c r="A21" s="483">
        <v>5</v>
      </c>
      <c r="B21" s="2" t="s">
        <v>488</v>
      </c>
      <c r="C21" s="3">
        <f>SUM(C22:C24)</f>
        <v>3</v>
      </c>
      <c r="D21" s="3"/>
      <c r="E21" s="3"/>
      <c r="F21" s="3"/>
      <c r="G21" s="91"/>
      <c r="H21" s="91"/>
      <c r="I21" s="3"/>
      <c r="J21" s="3"/>
      <c r="K21" s="3"/>
      <c r="L21" s="91"/>
      <c r="M21" s="91"/>
      <c r="N21" s="88"/>
    </row>
    <row r="22" spans="1:14" s="86" customFormat="1" ht="21" customHeight="1" x14ac:dyDescent="0.25">
      <c r="A22" s="484"/>
      <c r="B22" s="5" t="s">
        <v>254</v>
      </c>
      <c r="C22" s="6">
        <v>1</v>
      </c>
      <c r="D22" s="6"/>
      <c r="E22" s="4"/>
      <c r="F22" s="7"/>
      <c r="G22" s="7"/>
      <c r="H22" s="7"/>
      <c r="I22" s="7"/>
      <c r="J22" s="7"/>
      <c r="K22" s="7">
        <v>2021</v>
      </c>
      <c r="L22" s="7"/>
      <c r="M22" s="7"/>
      <c r="N22" s="88"/>
    </row>
    <row r="23" spans="1:14" s="86" customFormat="1" ht="21" customHeight="1" x14ac:dyDescent="0.25">
      <c r="A23" s="484"/>
      <c r="B23" s="5" t="s">
        <v>255</v>
      </c>
      <c r="C23" s="6">
        <v>1</v>
      </c>
      <c r="D23" s="6"/>
      <c r="E23" s="4"/>
      <c r="F23" s="7"/>
      <c r="G23" s="7"/>
      <c r="H23" s="7"/>
      <c r="I23" s="7"/>
      <c r="J23" s="7"/>
      <c r="K23" s="7">
        <v>2020</v>
      </c>
      <c r="L23" s="7"/>
      <c r="M23" s="7"/>
      <c r="N23" s="89"/>
    </row>
    <row r="24" spans="1:14" s="86" customFormat="1" ht="21" customHeight="1" x14ac:dyDescent="0.25">
      <c r="A24" s="485"/>
      <c r="B24" s="5" t="s">
        <v>256</v>
      </c>
      <c r="C24" s="6">
        <v>1</v>
      </c>
      <c r="D24" s="6"/>
      <c r="E24" s="4"/>
      <c r="F24" s="7"/>
      <c r="G24" s="7"/>
      <c r="H24" s="7"/>
      <c r="I24" s="7"/>
      <c r="J24" s="7"/>
      <c r="K24" s="7">
        <v>2020</v>
      </c>
      <c r="L24" s="7"/>
      <c r="M24" s="7"/>
      <c r="N24" s="88"/>
    </row>
    <row r="25" spans="1:14" s="86" customFormat="1" ht="21" customHeight="1" x14ac:dyDescent="0.25">
      <c r="A25" s="483">
        <v>6</v>
      </c>
      <c r="B25" s="2" t="s">
        <v>487</v>
      </c>
      <c r="C25" s="3">
        <f>SUM(C26:C28)</f>
        <v>3</v>
      </c>
      <c r="D25" s="3"/>
      <c r="E25" s="3"/>
      <c r="F25" s="3"/>
      <c r="G25" s="91"/>
      <c r="H25" s="91"/>
      <c r="I25" s="3"/>
      <c r="J25" s="3"/>
      <c r="K25" s="3"/>
      <c r="L25" s="91"/>
      <c r="M25" s="91"/>
      <c r="N25" s="88"/>
    </row>
    <row r="26" spans="1:14" s="86" customFormat="1" ht="21" customHeight="1" x14ac:dyDescent="0.25">
      <c r="A26" s="484"/>
      <c r="B26" s="5" t="s">
        <v>254</v>
      </c>
      <c r="C26" s="6">
        <v>1</v>
      </c>
      <c r="D26" s="6"/>
      <c r="E26" s="4"/>
      <c r="F26" s="7"/>
      <c r="G26" s="7"/>
      <c r="H26" s="7"/>
      <c r="I26" s="7"/>
      <c r="J26" s="7"/>
      <c r="K26" s="7">
        <v>2017</v>
      </c>
      <c r="L26" s="7">
        <v>2023</v>
      </c>
      <c r="M26" s="7"/>
      <c r="N26" s="89"/>
    </row>
    <row r="27" spans="1:14" s="86" customFormat="1" ht="21" customHeight="1" x14ac:dyDescent="0.25">
      <c r="A27" s="484"/>
      <c r="B27" s="5" t="s">
        <v>255</v>
      </c>
      <c r="C27" s="6">
        <v>1</v>
      </c>
      <c r="D27" s="6"/>
      <c r="E27" s="4"/>
      <c r="G27" s="7"/>
      <c r="H27" s="7"/>
      <c r="I27" s="7"/>
      <c r="J27" s="7"/>
      <c r="K27" s="7">
        <v>2017</v>
      </c>
      <c r="L27" s="7">
        <v>2023</v>
      </c>
      <c r="M27" s="150"/>
      <c r="N27" s="88"/>
    </row>
    <row r="28" spans="1:14" s="86" customFormat="1" ht="21" customHeight="1" x14ac:dyDescent="0.25">
      <c r="A28" s="485"/>
      <c r="B28" s="5" t="s">
        <v>256</v>
      </c>
      <c r="C28" s="6">
        <v>1</v>
      </c>
      <c r="D28" s="6"/>
      <c r="E28" s="4"/>
      <c r="F28" s="7">
        <v>2015</v>
      </c>
      <c r="G28" s="7">
        <v>2021</v>
      </c>
      <c r="H28" s="7"/>
      <c r="I28" s="7"/>
      <c r="J28" s="7"/>
      <c r="K28" s="7">
        <v>2015</v>
      </c>
      <c r="L28" s="7">
        <v>2021</v>
      </c>
      <c r="M28" s="7"/>
      <c r="N28" s="88"/>
    </row>
    <row r="29" spans="1:14" s="86" customFormat="1" ht="21" customHeight="1" x14ac:dyDescent="0.25">
      <c r="A29" s="483">
        <v>7</v>
      </c>
      <c r="B29" s="2" t="s">
        <v>491</v>
      </c>
      <c r="C29" s="3">
        <f>SUM(C30:C32)</f>
        <v>3</v>
      </c>
      <c r="D29" s="3"/>
      <c r="E29" s="3"/>
      <c r="F29" s="3"/>
      <c r="G29" s="91"/>
      <c r="H29" s="3"/>
      <c r="I29" s="3"/>
      <c r="J29" s="3"/>
      <c r="K29" s="3"/>
      <c r="L29" s="91"/>
      <c r="M29" s="91"/>
      <c r="N29" s="89"/>
    </row>
    <row r="30" spans="1:14" s="86" customFormat="1" ht="21" customHeight="1" x14ac:dyDescent="0.25">
      <c r="A30" s="484"/>
      <c r="B30" s="5" t="s">
        <v>254</v>
      </c>
      <c r="C30" s="6">
        <v>1</v>
      </c>
      <c r="D30" s="6"/>
      <c r="E30" s="4"/>
      <c r="F30" s="7"/>
      <c r="G30" s="7"/>
      <c r="H30" s="7"/>
      <c r="I30" s="7"/>
      <c r="J30" s="7"/>
      <c r="K30" s="7">
        <v>2021</v>
      </c>
      <c r="L30" s="7"/>
      <c r="M30" s="7"/>
      <c r="N30" s="88"/>
    </row>
    <row r="31" spans="1:14" s="86" customFormat="1" ht="21" customHeight="1" x14ac:dyDescent="0.25">
      <c r="A31" s="484"/>
      <c r="B31" s="5" t="s">
        <v>255</v>
      </c>
      <c r="C31" s="6">
        <v>1</v>
      </c>
      <c r="D31" s="6"/>
      <c r="E31" s="4"/>
      <c r="F31" s="7"/>
      <c r="G31" s="7"/>
      <c r="H31" s="7"/>
      <c r="I31" s="7"/>
      <c r="J31" s="7"/>
      <c r="K31" s="7">
        <v>2021</v>
      </c>
      <c r="L31" s="7"/>
      <c r="M31" s="7"/>
      <c r="N31" s="88"/>
    </row>
    <row r="32" spans="1:14" s="86" customFormat="1" ht="21" customHeight="1" x14ac:dyDescent="0.25">
      <c r="A32" s="485"/>
      <c r="B32" s="5" t="s">
        <v>256</v>
      </c>
      <c r="C32" s="6">
        <v>1</v>
      </c>
      <c r="D32" s="6"/>
      <c r="E32" s="4"/>
      <c r="F32" s="7">
        <v>2015</v>
      </c>
      <c r="G32" s="7"/>
      <c r="H32" s="7"/>
      <c r="I32" s="7"/>
      <c r="J32" s="7"/>
      <c r="K32" s="7">
        <v>2022</v>
      </c>
      <c r="L32" s="7"/>
      <c r="M32" s="7"/>
      <c r="N32" s="88"/>
    </row>
    <row r="33" spans="1:14" s="86" customFormat="1" ht="21" customHeight="1" x14ac:dyDescent="0.25">
      <c r="A33" s="483">
        <v>8</v>
      </c>
      <c r="B33" s="2" t="s">
        <v>492</v>
      </c>
      <c r="C33" s="3">
        <f>SUM(C34:C36)</f>
        <v>3</v>
      </c>
      <c r="D33" s="3"/>
      <c r="E33" s="3"/>
      <c r="F33" s="3"/>
      <c r="G33" s="91"/>
      <c r="H33" s="91"/>
      <c r="I33" s="3"/>
      <c r="J33" s="3"/>
      <c r="K33" s="3"/>
      <c r="L33" s="91"/>
      <c r="M33" s="91"/>
      <c r="N33" s="89"/>
    </row>
    <row r="34" spans="1:14" s="86" customFormat="1" ht="21" customHeight="1" x14ac:dyDescent="0.25">
      <c r="A34" s="484"/>
      <c r="B34" s="5" t="s">
        <v>254</v>
      </c>
      <c r="C34" s="6">
        <v>1</v>
      </c>
      <c r="D34" s="6"/>
      <c r="E34" s="4"/>
      <c r="F34" s="7"/>
      <c r="G34" s="7"/>
      <c r="H34" s="7"/>
      <c r="I34" s="7"/>
      <c r="J34" s="7"/>
      <c r="K34" s="7">
        <v>2023</v>
      </c>
      <c r="L34" s="7"/>
      <c r="M34" s="7"/>
      <c r="N34" s="88"/>
    </row>
    <row r="35" spans="1:14" s="86" customFormat="1" ht="21" customHeight="1" x14ac:dyDescent="0.25">
      <c r="A35" s="484"/>
      <c r="B35" s="5" t="s">
        <v>255</v>
      </c>
      <c r="C35" s="6">
        <v>1</v>
      </c>
      <c r="D35" s="6"/>
      <c r="E35" s="4"/>
      <c r="F35" s="7"/>
      <c r="G35" s="7"/>
      <c r="H35" s="7"/>
      <c r="I35" s="7"/>
      <c r="J35" s="7"/>
      <c r="K35" s="7">
        <v>2023</v>
      </c>
      <c r="L35" s="7"/>
      <c r="M35" s="7"/>
      <c r="N35" s="88"/>
    </row>
    <row r="36" spans="1:14" s="86" customFormat="1" ht="21" customHeight="1" x14ac:dyDescent="0.25">
      <c r="A36" s="485"/>
      <c r="B36" s="5" t="s">
        <v>446</v>
      </c>
      <c r="C36" s="6">
        <v>1</v>
      </c>
      <c r="D36" s="6"/>
      <c r="E36" s="4"/>
      <c r="F36" s="7">
        <v>2014</v>
      </c>
      <c r="G36" s="7"/>
      <c r="H36" s="7"/>
      <c r="I36" s="7"/>
      <c r="J36" s="7"/>
      <c r="K36" s="7">
        <v>2021</v>
      </c>
      <c r="L36" s="7"/>
      <c r="M36" s="7"/>
      <c r="N36" s="282"/>
    </row>
    <row r="37" spans="1:14" s="86" customFormat="1" ht="21" customHeight="1" x14ac:dyDescent="0.25">
      <c r="A37" s="483">
        <v>9</v>
      </c>
      <c r="B37" s="2" t="s">
        <v>493</v>
      </c>
      <c r="C37" s="3">
        <f>SUM(C38:C40)</f>
        <v>3</v>
      </c>
      <c r="D37" s="3"/>
      <c r="E37" s="3"/>
      <c r="F37" s="3"/>
      <c r="G37" s="91"/>
      <c r="H37" s="91"/>
      <c r="I37" s="3"/>
      <c r="J37" s="3"/>
      <c r="K37" s="3"/>
      <c r="L37" s="91"/>
      <c r="M37" s="91"/>
      <c r="N37" s="89"/>
    </row>
    <row r="38" spans="1:14" s="86" customFormat="1" ht="21" customHeight="1" x14ac:dyDescent="0.25">
      <c r="A38" s="484"/>
      <c r="B38" s="5" t="s">
        <v>254</v>
      </c>
      <c r="C38" s="6">
        <v>1</v>
      </c>
      <c r="D38" s="6"/>
      <c r="E38" s="4"/>
      <c r="F38" s="7"/>
      <c r="G38" s="7"/>
      <c r="H38" s="7"/>
      <c r="I38" s="7"/>
      <c r="J38" s="7"/>
      <c r="K38" s="7">
        <v>2020</v>
      </c>
      <c r="L38" s="7"/>
      <c r="M38" s="7"/>
      <c r="N38" s="88"/>
    </row>
    <row r="39" spans="1:14" s="86" customFormat="1" ht="21" customHeight="1" x14ac:dyDescent="0.25">
      <c r="A39" s="484"/>
      <c r="B39" s="5" t="s">
        <v>255</v>
      </c>
      <c r="C39" s="6">
        <v>1</v>
      </c>
      <c r="D39" s="6"/>
      <c r="E39" s="4"/>
      <c r="F39" s="90"/>
      <c r="G39" s="7"/>
      <c r="H39" s="7"/>
      <c r="I39" s="7"/>
      <c r="J39" s="7"/>
      <c r="K39" s="7">
        <v>2022</v>
      </c>
      <c r="L39" s="7"/>
      <c r="M39" s="150"/>
      <c r="N39" s="88"/>
    </row>
    <row r="40" spans="1:14" s="86" customFormat="1" ht="21" customHeight="1" x14ac:dyDescent="0.25">
      <c r="A40" s="485"/>
      <c r="B40" s="5" t="s">
        <v>446</v>
      </c>
      <c r="C40" s="6">
        <v>1</v>
      </c>
      <c r="D40" s="6"/>
      <c r="E40" s="4"/>
      <c r="F40" s="7"/>
      <c r="G40" s="7"/>
      <c r="H40" s="7"/>
      <c r="I40" s="7"/>
      <c r="J40" s="7"/>
      <c r="K40" s="7">
        <v>2020</v>
      </c>
      <c r="L40" s="7"/>
      <c r="M40" s="7"/>
      <c r="N40" s="89"/>
    </row>
    <row r="41" spans="1:14" s="86" customFormat="1" ht="21" customHeight="1" x14ac:dyDescent="0.25">
      <c r="A41" s="483">
        <v>10</v>
      </c>
      <c r="B41" s="2" t="s">
        <v>494</v>
      </c>
      <c r="C41" s="3">
        <f>SUM(C42:C44)</f>
        <v>3</v>
      </c>
      <c r="D41" s="3"/>
      <c r="E41" s="3"/>
      <c r="F41" s="3"/>
      <c r="G41" s="91"/>
      <c r="H41" s="91"/>
      <c r="I41" s="3"/>
      <c r="J41" s="3"/>
      <c r="K41" s="3"/>
      <c r="L41" s="91"/>
      <c r="M41" s="91"/>
      <c r="N41" s="88"/>
    </row>
    <row r="42" spans="1:14" s="86" customFormat="1" ht="21" customHeight="1" x14ac:dyDescent="0.25">
      <c r="A42" s="484"/>
      <c r="B42" s="5" t="s">
        <v>254</v>
      </c>
      <c r="C42" s="6">
        <v>1</v>
      </c>
      <c r="D42" s="6"/>
      <c r="E42" s="4"/>
      <c r="F42" s="7"/>
      <c r="G42" s="7"/>
      <c r="H42" s="7"/>
      <c r="I42" s="7"/>
      <c r="J42" s="7"/>
      <c r="K42" s="7">
        <v>2022</v>
      </c>
      <c r="L42" s="7"/>
      <c r="M42" s="7"/>
      <c r="N42" s="88"/>
    </row>
    <row r="43" spans="1:14" s="86" customFormat="1" ht="21" customHeight="1" x14ac:dyDescent="0.25">
      <c r="A43" s="484"/>
      <c r="B43" s="5" t="s">
        <v>255</v>
      </c>
      <c r="C43" s="6">
        <v>1</v>
      </c>
      <c r="D43" s="6"/>
      <c r="E43" s="4"/>
      <c r="F43" s="7"/>
      <c r="G43" s="7"/>
      <c r="H43" s="7"/>
      <c r="I43" s="7"/>
      <c r="J43" s="7"/>
      <c r="K43" s="7">
        <v>2022</v>
      </c>
      <c r="L43" s="7"/>
      <c r="M43" s="7"/>
      <c r="N43" s="88"/>
    </row>
    <row r="44" spans="1:14" s="86" customFormat="1" ht="21" customHeight="1" x14ac:dyDescent="0.25">
      <c r="A44" s="485"/>
      <c r="B44" s="5" t="s">
        <v>256</v>
      </c>
      <c r="C44" s="6">
        <v>1</v>
      </c>
      <c r="D44" s="6"/>
      <c r="E44" s="4"/>
      <c r="F44" s="7"/>
      <c r="G44" s="7"/>
      <c r="H44" s="7"/>
      <c r="I44" s="7"/>
      <c r="J44" s="7"/>
      <c r="K44" s="7">
        <v>2021</v>
      </c>
      <c r="L44" s="7"/>
      <c r="M44" s="7"/>
      <c r="N44" s="89"/>
    </row>
    <row r="45" spans="1:14" s="86" customFormat="1" ht="21" customHeight="1" x14ac:dyDescent="0.25">
      <c r="A45" s="483">
        <v>11</v>
      </c>
      <c r="B45" s="2" t="s">
        <v>495</v>
      </c>
      <c r="C45" s="3">
        <f>SUM(C46:C48)</f>
        <v>3</v>
      </c>
      <c r="D45" s="275"/>
      <c r="E45" s="275"/>
      <c r="F45" s="275"/>
      <c r="G45" s="275"/>
      <c r="H45" s="275"/>
      <c r="I45" s="275"/>
      <c r="J45" s="275"/>
      <c r="K45" s="275"/>
      <c r="L45" s="275"/>
      <c r="M45" s="277"/>
      <c r="N45" s="282"/>
    </row>
    <row r="46" spans="1:14" s="86" customFormat="1" ht="21" customHeight="1" x14ac:dyDescent="0.25">
      <c r="A46" s="484"/>
      <c r="B46" s="5" t="s">
        <v>254</v>
      </c>
      <c r="C46" s="6">
        <v>1</v>
      </c>
      <c r="D46" s="6"/>
      <c r="E46" s="4"/>
      <c r="F46" s="7"/>
      <c r="G46" s="7"/>
      <c r="H46" s="7"/>
      <c r="I46" s="97">
        <v>2024</v>
      </c>
      <c r="J46" s="7"/>
      <c r="K46" s="7"/>
      <c r="L46" s="7"/>
      <c r="M46" s="7"/>
      <c r="N46" s="282"/>
    </row>
    <row r="47" spans="1:14" s="86" customFormat="1" ht="21" customHeight="1" x14ac:dyDescent="0.25">
      <c r="A47" s="484"/>
      <c r="B47" s="5" t="s">
        <v>255</v>
      </c>
      <c r="C47" s="6">
        <v>1</v>
      </c>
      <c r="D47" s="6"/>
      <c r="E47" s="4"/>
      <c r="F47" s="7"/>
      <c r="G47" s="7"/>
      <c r="H47" s="7">
        <v>2024</v>
      </c>
      <c r="I47" s="97"/>
      <c r="J47" s="7"/>
      <c r="K47" s="7"/>
      <c r="L47" s="7"/>
      <c r="M47" s="7"/>
      <c r="N47" s="282"/>
    </row>
    <row r="48" spans="1:14" s="86" customFormat="1" ht="21" customHeight="1" x14ac:dyDescent="0.25">
      <c r="A48" s="485"/>
      <c r="B48" s="5" t="s">
        <v>501</v>
      </c>
      <c r="C48" s="6">
        <v>1</v>
      </c>
      <c r="D48" s="6"/>
      <c r="E48" s="4"/>
      <c r="F48" s="7"/>
      <c r="G48" s="7"/>
      <c r="H48" s="7"/>
      <c r="I48" s="97">
        <v>2024</v>
      </c>
      <c r="J48" s="7"/>
      <c r="K48" s="7"/>
      <c r="L48" s="7"/>
      <c r="M48" s="7"/>
      <c r="N48" s="88"/>
    </row>
    <row r="49" spans="1:14" s="86" customFormat="1" ht="16.5" x14ac:dyDescent="0.25">
      <c r="A49" s="482" t="s">
        <v>197</v>
      </c>
      <c r="B49" s="482"/>
      <c r="C49" s="280">
        <f>SUM(C6,C9,C13,C17,C21,C25,C29,C33,C37,C41,C45)</f>
        <v>34</v>
      </c>
      <c r="D49" s="325"/>
      <c r="E49" s="325"/>
      <c r="F49" s="325"/>
      <c r="G49" s="325"/>
      <c r="H49" s="325"/>
      <c r="I49" s="325"/>
      <c r="J49" s="325"/>
      <c r="K49" s="325"/>
      <c r="L49" s="95"/>
      <c r="M49" s="95"/>
      <c r="N49" s="96"/>
    </row>
    <row r="50" spans="1:14" s="86" customFormat="1" ht="16.5" x14ac:dyDescent="0.25">
      <c r="C50" s="92"/>
      <c r="D50" s="92"/>
      <c r="E50" s="92"/>
      <c r="F50" s="92"/>
      <c r="I50" s="92"/>
      <c r="M50" s="93"/>
    </row>
    <row r="51" spans="1:14" s="86" customFormat="1" ht="16.5" x14ac:dyDescent="0.25">
      <c r="C51" s="92"/>
      <c r="D51" s="92"/>
      <c r="E51" s="92"/>
      <c r="F51" s="92"/>
      <c r="I51" s="92"/>
      <c r="M51" s="93"/>
    </row>
    <row r="52" spans="1:14" s="86" customFormat="1" ht="16.5" x14ac:dyDescent="0.25">
      <c r="C52" s="92"/>
      <c r="D52" s="92"/>
      <c r="E52" s="92"/>
      <c r="F52" s="92"/>
      <c r="I52" s="92"/>
      <c r="M52" s="93"/>
    </row>
    <row r="53" spans="1:14" s="86" customFormat="1" ht="16.5" x14ac:dyDescent="0.25">
      <c r="C53" s="92"/>
      <c r="D53" s="92"/>
      <c r="E53" s="92"/>
      <c r="F53" s="92"/>
      <c r="I53" s="92"/>
      <c r="M53" s="93"/>
    </row>
    <row r="54" spans="1:14" s="86" customFormat="1" ht="16.5" x14ac:dyDescent="0.25">
      <c r="C54" s="92"/>
      <c r="D54" s="92"/>
      <c r="E54" s="92"/>
      <c r="F54" s="92"/>
      <c r="I54" s="92"/>
      <c r="M54" s="93"/>
    </row>
    <row r="55" spans="1:14" s="86" customFormat="1" ht="16.5" x14ac:dyDescent="0.25">
      <c r="C55" s="92"/>
      <c r="D55" s="92"/>
      <c r="E55" s="92"/>
      <c r="F55" s="92"/>
      <c r="I55" s="92"/>
      <c r="M55" s="93"/>
    </row>
    <row r="56" spans="1:14" s="86" customFormat="1" ht="16.5" x14ac:dyDescent="0.25">
      <c r="C56" s="92"/>
      <c r="D56" s="92"/>
      <c r="E56" s="92"/>
      <c r="F56" s="92"/>
      <c r="I56" s="92"/>
      <c r="M56" s="93"/>
    </row>
    <row r="57" spans="1:14" s="86" customFormat="1" ht="16.5" x14ac:dyDescent="0.25">
      <c r="C57" s="92"/>
      <c r="D57" s="92"/>
      <c r="E57" s="92"/>
      <c r="F57" s="92"/>
      <c r="I57" s="92"/>
      <c r="M57" s="93"/>
    </row>
    <row r="58" spans="1:14" s="86" customFormat="1" ht="16.5" x14ac:dyDescent="0.25">
      <c r="C58" s="92"/>
      <c r="D58" s="92"/>
      <c r="E58" s="92"/>
      <c r="F58" s="92"/>
      <c r="I58" s="92"/>
      <c r="M58" s="93"/>
    </row>
    <row r="59" spans="1:14" s="86" customFormat="1" ht="16.5" x14ac:dyDescent="0.25">
      <c r="C59" s="92"/>
      <c r="D59" s="92"/>
      <c r="E59" s="92"/>
      <c r="F59" s="92"/>
      <c r="I59" s="92"/>
      <c r="M59" s="93"/>
    </row>
    <row r="60" spans="1:14" s="86" customFormat="1" ht="16.5" x14ac:dyDescent="0.25">
      <c r="C60" s="92"/>
      <c r="D60" s="92"/>
      <c r="E60" s="92"/>
      <c r="F60" s="92"/>
      <c r="I60" s="92"/>
      <c r="M60" s="93"/>
    </row>
    <row r="61" spans="1:14" s="86" customFormat="1" ht="16.5" x14ac:dyDescent="0.25">
      <c r="C61" s="92"/>
      <c r="D61" s="92"/>
      <c r="E61" s="92"/>
      <c r="F61" s="92"/>
      <c r="I61" s="92"/>
      <c r="M61" s="93"/>
    </row>
    <row r="62" spans="1:14" s="86" customFormat="1" ht="16.5" x14ac:dyDescent="0.25">
      <c r="C62" s="92"/>
      <c r="D62" s="92"/>
      <c r="E62" s="92"/>
      <c r="F62" s="92"/>
      <c r="I62" s="92"/>
      <c r="M62" s="93"/>
    </row>
    <row r="63" spans="1:14" s="86" customFormat="1" ht="16.5" x14ac:dyDescent="0.25">
      <c r="C63" s="92"/>
      <c r="D63" s="92"/>
      <c r="E63" s="92"/>
      <c r="F63" s="92"/>
      <c r="I63" s="92"/>
      <c r="M63" s="93"/>
    </row>
    <row r="64" spans="1:14" s="86" customFormat="1" ht="16.5" x14ac:dyDescent="0.25">
      <c r="C64" s="92"/>
      <c r="D64" s="92"/>
      <c r="E64" s="92"/>
      <c r="F64" s="92"/>
      <c r="I64" s="92"/>
      <c r="M64" s="93"/>
    </row>
    <row r="65" spans="3:13" s="86" customFormat="1" ht="16.5" x14ac:dyDescent="0.25">
      <c r="C65" s="92"/>
      <c r="D65" s="92"/>
      <c r="E65" s="92"/>
      <c r="F65" s="92"/>
      <c r="I65" s="92"/>
      <c r="M65" s="93"/>
    </row>
    <row r="66" spans="3:13" s="86" customFormat="1" ht="16.5" x14ac:dyDescent="0.25">
      <c r="C66" s="92"/>
      <c r="D66" s="92"/>
      <c r="E66" s="92"/>
      <c r="F66" s="92"/>
      <c r="I66" s="92"/>
      <c r="M66" s="93"/>
    </row>
    <row r="67" spans="3:13" s="86" customFormat="1" ht="16.5" x14ac:dyDescent="0.25">
      <c r="C67" s="92"/>
      <c r="D67" s="92"/>
      <c r="E67" s="92"/>
      <c r="F67" s="92"/>
      <c r="I67" s="92"/>
      <c r="M67" s="93"/>
    </row>
    <row r="68" spans="3:13" s="86" customFormat="1" ht="16.5" x14ac:dyDescent="0.25">
      <c r="C68" s="92"/>
      <c r="D68" s="92"/>
      <c r="E68" s="92"/>
      <c r="F68" s="92"/>
      <c r="I68" s="92"/>
      <c r="M68" s="93"/>
    </row>
    <row r="69" spans="3:13" s="86" customFormat="1" ht="16.5" x14ac:dyDescent="0.25">
      <c r="C69" s="92"/>
      <c r="D69" s="92"/>
      <c r="E69" s="92"/>
      <c r="F69" s="92"/>
      <c r="I69" s="92"/>
      <c r="M69" s="93"/>
    </row>
    <row r="70" spans="3:13" s="86" customFormat="1" ht="16.5" x14ac:dyDescent="0.25">
      <c r="C70" s="92"/>
      <c r="D70" s="92"/>
      <c r="E70" s="92"/>
      <c r="F70" s="92"/>
      <c r="I70" s="92"/>
      <c r="M70" s="93"/>
    </row>
    <row r="71" spans="3:13" s="86" customFormat="1" ht="16.5" x14ac:dyDescent="0.25">
      <c r="C71" s="92"/>
      <c r="D71" s="92"/>
      <c r="E71" s="92"/>
      <c r="F71" s="92"/>
      <c r="I71" s="92"/>
      <c r="M71" s="93"/>
    </row>
    <row r="72" spans="3:13" s="86" customFormat="1" ht="16.5" x14ac:dyDescent="0.25">
      <c r="C72" s="92"/>
      <c r="D72" s="92"/>
      <c r="E72" s="92"/>
      <c r="F72" s="92"/>
      <c r="I72" s="92"/>
      <c r="M72" s="93"/>
    </row>
    <row r="73" spans="3:13" s="86" customFormat="1" ht="16.5" x14ac:dyDescent="0.25">
      <c r="C73" s="92"/>
      <c r="D73" s="92"/>
      <c r="E73" s="92"/>
      <c r="F73" s="92"/>
      <c r="I73" s="92"/>
      <c r="M73" s="93"/>
    </row>
    <row r="74" spans="3:13" s="86" customFormat="1" ht="16.5" x14ac:dyDescent="0.25">
      <c r="C74" s="92"/>
      <c r="D74" s="92"/>
      <c r="E74" s="92"/>
      <c r="F74" s="92"/>
      <c r="I74" s="92"/>
      <c r="M74" s="93"/>
    </row>
    <row r="75" spans="3:13" s="86" customFormat="1" ht="16.5" x14ac:dyDescent="0.25">
      <c r="C75" s="92"/>
      <c r="D75" s="92"/>
      <c r="E75" s="92"/>
      <c r="F75" s="92"/>
      <c r="I75" s="92"/>
      <c r="M75" s="93"/>
    </row>
    <row r="76" spans="3:13" s="86" customFormat="1" ht="16.5" x14ac:dyDescent="0.25">
      <c r="C76" s="92"/>
      <c r="D76" s="92"/>
      <c r="E76" s="92"/>
      <c r="F76" s="92"/>
      <c r="I76" s="92"/>
      <c r="M76" s="93"/>
    </row>
    <row r="77" spans="3:13" s="86" customFormat="1" ht="16.5" x14ac:dyDescent="0.25">
      <c r="C77" s="92"/>
      <c r="D77" s="92"/>
      <c r="E77" s="92"/>
      <c r="F77" s="92"/>
      <c r="I77" s="92"/>
      <c r="M77" s="93"/>
    </row>
    <row r="78" spans="3:13" s="86" customFormat="1" ht="16.5" x14ac:dyDescent="0.25">
      <c r="C78" s="92"/>
      <c r="D78" s="92"/>
      <c r="E78" s="92"/>
      <c r="F78" s="92"/>
      <c r="I78" s="92"/>
      <c r="M78" s="93"/>
    </row>
    <row r="79" spans="3:13" s="86" customFormat="1" ht="16.5" x14ac:dyDescent="0.25">
      <c r="C79" s="92"/>
      <c r="D79" s="92"/>
      <c r="E79" s="92"/>
      <c r="F79" s="92"/>
      <c r="I79" s="92"/>
      <c r="M79" s="93"/>
    </row>
    <row r="80" spans="3:13" s="86" customFormat="1" ht="16.5" x14ac:dyDescent="0.25">
      <c r="C80" s="92"/>
      <c r="D80" s="92"/>
      <c r="E80" s="92"/>
      <c r="F80" s="92"/>
      <c r="I80" s="92"/>
      <c r="M80" s="93"/>
    </row>
    <row r="81" spans="3:13" s="86" customFormat="1" ht="16.5" x14ac:dyDescent="0.25">
      <c r="C81" s="92"/>
      <c r="D81" s="92"/>
      <c r="E81" s="92"/>
      <c r="F81" s="92"/>
      <c r="I81" s="92"/>
      <c r="M81" s="93"/>
    </row>
    <row r="82" spans="3:13" s="86" customFormat="1" ht="16.5" x14ac:dyDescent="0.25">
      <c r="C82" s="92"/>
      <c r="D82" s="92"/>
      <c r="E82" s="92"/>
      <c r="F82" s="92"/>
      <c r="I82" s="92"/>
      <c r="M82" s="93"/>
    </row>
    <row r="83" spans="3:13" s="86" customFormat="1" ht="16.5" x14ac:dyDescent="0.25">
      <c r="C83" s="92"/>
      <c r="D83" s="92"/>
      <c r="E83" s="92"/>
      <c r="F83" s="92"/>
      <c r="I83" s="92"/>
      <c r="M83" s="93"/>
    </row>
    <row r="84" spans="3:13" s="86" customFormat="1" ht="16.5" x14ac:dyDescent="0.25">
      <c r="C84" s="92"/>
      <c r="D84" s="92"/>
      <c r="E84" s="92"/>
      <c r="F84" s="92"/>
      <c r="I84" s="92"/>
      <c r="M84" s="93"/>
    </row>
    <row r="85" spans="3:13" s="86" customFormat="1" ht="16.5" x14ac:dyDescent="0.25">
      <c r="C85" s="92"/>
      <c r="D85" s="92"/>
      <c r="E85" s="92"/>
      <c r="F85" s="92"/>
      <c r="I85" s="92"/>
      <c r="M85" s="93"/>
    </row>
    <row r="86" spans="3:13" s="86" customFormat="1" ht="16.5" x14ac:dyDescent="0.25">
      <c r="C86" s="92"/>
      <c r="D86" s="92"/>
      <c r="E86" s="92"/>
      <c r="F86" s="92"/>
      <c r="I86" s="92"/>
      <c r="M86" s="93"/>
    </row>
    <row r="87" spans="3:13" s="86" customFormat="1" ht="16.5" x14ac:dyDescent="0.25">
      <c r="C87" s="92"/>
      <c r="D87" s="92"/>
      <c r="E87" s="92"/>
      <c r="F87" s="92"/>
      <c r="I87" s="92"/>
      <c r="M87" s="93"/>
    </row>
    <row r="88" spans="3:13" s="86" customFormat="1" ht="16.5" x14ac:dyDescent="0.25">
      <c r="C88" s="92"/>
      <c r="D88" s="92"/>
      <c r="E88" s="92"/>
      <c r="F88" s="92"/>
      <c r="I88" s="92"/>
      <c r="M88" s="93"/>
    </row>
    <row r="89" spans="3:13" s="86" customFormat="1" ht="16.5" x14ac:dyDescent="0.25">
      <c r="C89" s="92"/>
      <c r="D89" s="92"/>
      <c r="E89" s="92"/>
      <c r="F89" s="92"/>
      <c r="I89" s="92"/>
      <c r="M89" s="93"/>
    </row>
    <row r="90" spans="3:13" s="86" customFormat="1" ht="16.5" x14ac:dyDescent="0.25">
      <c r="C90" s="92"/>
      <c r="D90" s="92"/>
      <c r="E90" s="92"/>
      <c r="F90" s="92"/>
      <c r="I90" s="92"/>
      <c r="M90" s="93"/>
    </row>
    <row r="91" spans="3:13" s="86" customFormat="1" ht="16.5" x14ac:dyDescent="0.25">
      <c r="C91" s="92"/>
      <c r="D91" s="92"/>
      <c r="E91" s="92"/>
      <c r="F91" s="92"/>
      <c r="I91" s="92"/>
      <c r="M91" s="93"/>
    </row>
    <row r="92" spans="3:13" s="86" customFormat="1" ht="16.5" x14ac:dyDescent="0.25">
      <c r="C92" s="92"/>
      <c r="D92" s="92"/>
      <c r="E92" s="92"/>
      <c r="F92" s="92"/>
      <c r="I92" s="92"/>
      <c r="M92" s="93"/>
    </row>
    <row r="93" spans="3:13" s="86" customFormat="1" ht="16.5" x14ac:dyDescent="0.25">
      <c r="C93" s="92"/>
      <c r="D93" s="92"/>
      <c r="E93" s="92"/>
      <c r="F93" s="92"/>
      <c r="I93" s="92"/>
      <c r="M93" s="93"/>
    </row>
    <row r="94" spans="3:13" s="86" customFormat="1" ht="16.5" x14ac:dyDescent="0.25">
      <c r="C94" s="92"/>
      <c r="D94" s="92"/>
      <c r="E94" s="92"/>
      <c r="F94" s="92"/>
      <c r="I94" s="92"/>
      <c r="M94" s="93"/>
    </row>
    <row r="95" spans="3:13" s="86" customFormat="1" ht="16.5" x14ac:dyDescent="0.25">
      <c r="C95" s="92"/>
      <c r="D95" s="92"/>
      <c r="E95" s="92"/>
      <c r="F95" s="92"/>
      <c r="I95" s="92"/>
      <c r="M95" s="93"/>
    </row>
    <row r="96" spans="3:13" s="86" customFormat="1" ht="16.5" x14ac:dyDescent="0.25">
      <c r="C96" s="92"/>
      <c r="D96" s="92"/>
      <c r="E96" s="92"/>
      <c r="F96" s="92"/>
      <c r="I96" s="92"/>
      <c r="M96" s="93"/>
    </row>
    <row r="97" spans="3:13" s="86" customFormat="1" ht="16.5" x14ac:dyDescent="0.25">
      <c r="C97" s="92"/>
      <c r="D97" s="92"/>
      <c r="E97" s="92"/>
      <c r="F97" s="92"/>
      <c r="I97" s="92"/>
      <c r="M97" s="93"/>
    </row>
    <row r="98" spans="3:13" s="86" customFormat="1" ht="16.5" x14ac:dyDescent="0.25">
      <c r="C98" s="92"/>
      <c r="D98" s="92"/>
      <c r="E98" s="92"/>
      <c r="F98" s="92"/>
      <c r="I98" s="92"/>
      <c r="M98" s="93"/>
    </row>
    <row r="99" spans="3:13" s="86" customFormat="1" ht="16.5" x14ac:dyDescent="0.25">
      <c r="C99" s="92"/>
      <c r="D99" s="92"/>
      <c r="E99" s="92"/>
      <c r="F99" s="92"/>
      <c r="I99" s="92"/>
      <c r="M99" s="93"/>
    </row>
    <row r="100" spans="3:13" s="86" customFormat="1" ht="16.5" x14ac:dyDescent="0.25">
      <c r="C100" s="92"/>
      <c r="D100" s="92"/>
      <c r="E100" s="92"/>
      <c r="F100" s="92"/>
      <c r="I100" s="92"/>
      <c r="M100" s="93"/>
    </row>
    <row r="101" spans="3:13" s="86" customFormat="1" ht="16.5" x14ac:dyDescent="0.25">
      <c r="C101" s="92"/>
      <c r="D101" s="92"/>
      <c r="E101" s="92"/>
      <c r="F101" s="92"/>
      <c r="I101" s="92"/>
      <c r="M101" s="93"/>
    </row>
    <row r="102" spans="3:13" s="86" customFormat="1" ht="16.5" x14ac:dyDescent="0.25">
      <c r="C102" s="92"/>
      <c r="D102" s="92"/>
      <c r="E102" s="92"/>
      <c r="F102" s="92"/>
      <c r="I102" s="92"/>
      <c r="M102" s="93"/>
    </row>
    <row r="103" spans="3:13" s="86" customFormat="1" ht="16.5" x14ac:dyDescent="0.25">
      <c r="C103" s="92"/>
      <c r="D103" s="92"/>
      <c r="E103" s="92"/>
      <c r="F103" s="92"/>
      <c r="I103" s="92"/>
      <c r="M103" s="93"/>
    </row>
    <row r="104" spans="3:13" s="86" customFormat="1" ht="16.5" x14ac:dyDescent="0.25">
      <c r="C104" s="92"/>
      <c r="D104" s="92"/>
      <c r="E104" s="92"/>
      <c r="F104" s="92"/>
      <c r="I104" s="92"/>
      <c r="M104" s="93"/>
    </row>
    <row r="105" spans="3:13" s="86" customFormat="1" ht="16.5" x14ac:dyDescent="0.25">
      <c r="C105" s="92"/>
      <c r="D105" s="92"/>
      <c r="E105" s="92"/>
      <c r="F105" s="92"/>
      <c r="I105" s="92"/>
      <c r="M105" s="93"/>
    </row>
    <row r="106" spans="3:13" s="86" customFormat="1" ht="16.5" x14ac:dyDescent="0.25">
      <c r="C106" s="92"/>
      <c r="D106" s="92"/>
      <c r="E106" s="92"/>
      <c r="F106" s="92"/>
      <c r="I106" s="92"/>
      <c r="M106" s="93"/>
    </row>
    <row r="107" spans="3:13" s="86" customFormat="1" ht="16.5" x14ac:dyDescent="0.25">
      <c r="C107" s="92"/>
      <c r="D107" s="92"/>
      <c r="E107" s="92"/>
      <c r="F107" s="92"/>
      <c r="I107" s="92"/>
      <c r="M107" s="93"/>
    </row>
    <row r="108" spans="3:13" s="86" customFormat="1" ht="16.5" x14ac:dyDescent="0.25">
      <c r="C108" s="92"/>
      <c r="D108" s="92"/>
      <c r="E108" s="92"/>
      <c r="F108" s="92"/>
      <c r="I108" s="92"/>
      <c r="M108" s="93"/>
    </row>
    <row r="109" spans="3:13" s="86" customFormat="1" ht="16.5" x14ac:dyDescent="0.25">
      <c r="C109" s="92"/>
      <c r="D109" s="92"/>
      <c r="E109" s="92"/>
      <c r="F109" s="92"/>
      <c r="I109" s="92"/>
      <c r="M109" s="93"/>
    </row>
    <row r="110" spans="3:13" s="86" customFormat="1" ht="16.5" x14ac:dyDescent="0.25">
      <c r="C110" s="92"/>
      <c r="D110" s="92"/>
      <c r="E110" s="92"/>
      <c r="F110" s="92"/>
      <c r="I110" s="92"/>
      <c r="M110" s="93"/>
    </row>
    <row r="111" spans="3:13" s="86" customFormat="1" ht="16.5" x14ac:dyDescent="0.25">
      <c r="C111" s="92"/>
      <c r="D111" s="92"/>
      <c r="E111" s="92"/>
      <c r="F111" s="92"/>
      <c r="I111" s="92"/>
      <c r="M111" s="93"/>
    </row>
    <row r="112" spans="3:13" s="86" customFormat="1" ht="16.5" x14ac:dyDescent="0.25">
      <c r="C112" s="92"/>
      <c r="D112" s="92"/>
      <c r="E112" s="92"/>
      <c r="F112" s="92"/>
      <c r="I112" s="92"/>
      <c r="M112" s="93"/>
    </row>
    <row r="113" spans="3:13" s="86" customFormat="1" ht="16.5" x14ac:dyDescent="0.25">
      <c r="C113" s="92"/>
      <c r="D113" s="92"/>
      <c r="E113" s="92"/>
      <c r="F113" s="92"/>
      <c r="I113" s="92"/>
      <c r="M113" s="93"/>
    </row>
    <row r="114" spans="3:13" s="86" customFormat="1" ht="16.5" x14ac:dyDescent="0.25">
      <c r="C114" s="92"/>
      <c r="D114" s="92"/>
      <c r="E114" s="92"/>
      <c r="F114" s="92"/>
      <c r="I114" s="92"/>
      <c r="M114" s="93"/>
    </row>
    <row r="115" spans="3:13" s="86" customFormat="1" ht="16.5" x14ac:dyDescent="0.25">
      <c r="C115" s="92"/>
      <c r="D115" s="92"/>
      <c r="E115" s="92"/>
      <c r="F115" s="92"/>
      <c r="I115" s="92"/>
      <c r="M115" s="93"/>
    </row>
    <row r="116" spans="3:13" s="86" customFormat="1" ht="16.5" x14ac:dyDescent="0.25">
      <c r="C116" s="92"/>
      <c r="D116" s="92"/>
      <c r="E116" s="92"/>
      <c r="F116" s="92"/>
      <c r="I116" s="92"/>
      <c r="M116" s="93"/>
    </row>
    <row r="117" spans="3:13" s="86" customFormat="1" ht="16.5" x14ac:dyDescent="0.25">
      <c r="C117" s="92"/>
      <c r="D117" s="92"/>
      <c r="E117" s="92"/>
      <c r="F117" s="92"/>
      <c r="I117" s="92"/>
      <c r="M117" s="93"/>
    </row>
    <row r="118" spans="3:13" s="86" customFormat="1" ht="16.5" x14ac:dyDescent="0.25">
      <c r="C118" s="92"/>
      <c r="D118" s="92"/>
      <c r="E118" s="92"/>
      <c r="F118" s="92"/>
      <c r="I118" s="92"/>
      <c r="M118" s="93"/>
    </row>
    <row r="119" spans="3:13" s="86" customFormat="1" ht="16.5" x14ac:dyDescent="0.25">
      <c r="C119" s="92"/>
      <c r="D119" s="92"/>
      <c r="E119" s="92"/>
      <c r="F119" s="92"/>
      <c r="I119" s="92"/>
      <c r="M119" s="93"/>
    </row>
    <row r="120" spans="3:13" s="86" customFormat="1" ht="16.5" x14ac:dyDescent="0.25">
      <c r="C120" s="92"/>
      <c r="D120" s="92"/>
      <c r="E120" s="92"/>
      <c r="F120" s="92"/>
      <c r="I120" s="92"/>
      <c r="M120" s="93"/>
    </row>
    <row r="121" spans="3:13" s="86" customFormat="1" ht="16.5" x14ac:dyDescent="0.25">
      <c r="C121" s="92"/>
      <c r="D121" s="92"/>
      <c r="E121" s="92"/>
      <c r="F121" s="92"/>
      <c r="I121" s="92"/>
      <c r="M121" s="93"/>
    </row>
    <row r="122" spans="3:13" s="86" customFormat="1" ht="16.5" x14ac:dyDescent="0.25">
      <c r="C122" s="92"/>
      <c r="D122" s="92"/>
      <c r="E122" s="92"/>
      <c r="F122" s="92"/>
      <c r="I122" s="92"/>
      <c r="M122" s="93"/>
    </row>
    <row r="123" spans="3:13" s="86" customFormat="1" ht="16.5" x14ac:dyDescent="0.25">
      <c r="C123" s="92"/>
      <c r="D123" s="92"/>
      <c r="E123" s="92"/>
      <c r="F123" s="92"/>
      <c r="I123" s="92"/>
      <c r="M123" s="93"/>
    </row>
  </sheetData>
  <mergeCells count="21">
    <mergeCell ref="M4:M5"/>
    <mergeCell ref="A2:M2"/>
    <mergeCell ref="A3:M3"/>
    <mergeCell ref="N3:O3"/>
    <mergeCell ref="A4:A5"/>
    <mergeCell ref="B4:B5"/>
    <mergeCell ref="C4:C5"/>
    <mergeCell ref="D4:G4"/>
    <mergeCell ref="H4:L4"/>
    <mergeCell ref="A49:B49"/>
    <mergeCell ref="A6:A8"/>
    <mergeCell ref="A9:A12"/>
    <mergeCell ref="A13:A16"/>
    <mergeCell ref="A17:A20"/>
    <mergeCell ref="A21:A24"/>
    <mergeCell ref="A25:A28"/>
    <mergeCell ref="A29:A32"/>
    <mergeCell ref="A33:A36"/>
    <mergeCell ref="A37:A40"/>
    <mergeCell ref="A41:A44"/>
    <mergeCell ref="A45:A48"/>
  </mergeCells>
  <printOptions horizontalCentered="1"/>
  <pageMargins left="0" right="0" top="0.75" bottom="0.5" header="0.3" footer="0.3"/>
  <pageSetup paperSize="9"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FC2F-EF05-44DD-89A0-0B7A5AC65D93}">
  <dimension ref="A1:E17"/>
  <sheetViews>
    <sheetView zoomScale="85" zoomScaleNormal="85" workbookViewId="0">
      <selection activeCell="M15" sqref="M15"/>
    </sheetView>
  </sheetViews>
  <sheetFormatPr defaultColWidth="9.140625" defaultRowHeight="18.75" x14ac:dyDescent="0.3"/>
  <cols>
    <col min="1" max="1" width="5.7109375" style="12" customWidth="1"/>
    <col min="2" max="2" width="13.42578125" style="12" bestFit="1" customWidth="1"/>
    <col min="3" max="3" width="36" style="12" customWidth="1"/>
    <col min="4" max="4" width="13.42578125" style="12" bestFit="1" customWidth="1"/>
    <col min="5" max="5" width="18.7109375" style="12" customWidth="1"/>
    <col min="6" max="16384" width="9.140625" style="12"/>
  </cols>
  <sheetData>
    <row r="1" spans="1:5" x14ac:dyDescent="0.3">
      <c r="A1" s="59" t="s">
        <v>228</v>
      </c>
      <c r="B1" s="59"/>
      <c r="C1" s="59"/>
      <c r="D1" s="59"/>
      <c r="E1" s="59"/>
    </row>
    <row r="2" spans="1:5" x14ac:dyDescent="0.3">
      <c r="A2" s="9"/>
    </row>
    <row r="3" spans="1:5" ht="21" customHeight="1" x14ac:dyDescent="0.3">
      <c r="A3" s="493" t="s">
        <v>508</v>
      </c>
      <c r="B3" s="493"/>
      <c r="C3" s="493"/>
      <c r="D3" s="493"/>
      <c r="E3" s="493"/>
    </row>
    <row r="4" spans="1:5" x14ac:dyDescent="0.3">
      <c r="A4" s="10"/>
    </row>
    <row r="5" spans="1:5" ht="49.5" customHeight="1" x14ac:dyDescent="0.3">
      <c r="A5" s="361" t="s">
        <v>13</v>
      </c>
      <c r="B5" s="361" t="s">
        <v>1</v>
      </c>
      <c r="C5" s="361" t="s">
        <v>510</v>
      </c>
      <c r="D5" s="361" t="s">
        <v>512</v>
      </c>
      <c r="E5" s="361" t="s">
        <v>509</v>
      </c>
    </row>
    <row r="6" spans="1:5" ht="35.1" customHeight="1" x14ac:dyDescent="0.3">
      <c r="A6" s="34">
        <v>1</v>
      </c>
      <c r="B6" s="34" t="s">
        <v>489</v>
      </c>
      <c r="C6" s="326" t="s">
        <v>511</v>
      </c>
      <c r="D6" s="363">
        <v>2772.9</v>
      </c>
      <c r="E6" s="366">
        <v>18</v>
      </c>
    </row>
    <row r="7" spans="1:5" ht="35.1" customHeight="1" x14ac:dyDescent="0.3">
      <c r="A7" s="34">
        <v>2</v>
      </c>
      <c r="B7" s="34" t="s">
        <v>486</v>
      </c>
      <c r="C7" s="327" t="s">
        <v>513</v>
      </c>
      <c r="D7" s="364">
        <v>4617.8</v>
      </c>
      <c r="E7" s="365">
        <v>75</v>
      </c>
    </row>
    <row r="8" spans="1:5" ht="35.1" customHeight="1" x14ac:dyDescent="0.3">
      <c r="A8" s="34">
        <v>3</v>
      </c>
      <c r="B8" s="34" t="s">
        <v>490</v>
      </c>
      <c r="C8" s="327" t="s">
        <v>514</v>
      </c>
      <c r="D8" s="364">
        <v>1814</v>
      </c>
      <c r="E8" s="365">
        <v>25</v>
      </c>
    </row>
    <row r="9" spans="1:5" ht="35.1" customHeight="1" x14ac:dyDescent="0.3">
      <c r="A9" s="34">
        <v>4</v>
      </c>
      <c r="B9" s="34" t="s">
        <v>485</v>
      </c>
      <c r="C9" s="327" t="s">
        <v>519</v>
      </c>
      <c r="D9" s="364">
        <v>0</v>
      </c>
      <c r="E9" s="365">
        <v>0</v>
      </c>
    </row>
    <row r="10" spans="1:5" ht="35.1" customHeight="1" x14ac:dyDescent="0.3">
      <c r="A10" s="34">
        <v>5</v>
      </c>
      <c r="B10" s="34" t="s">
        <v>488</v>
      </c>
      <c r="C10" s="327" t="s">
        <v>515</v>
      </c>
      <c r="D10" s="364">
        <v>1223</v>
      </c>
      <c r="E10" s="365">
        <v>26</v>
      </c>
    </row>
    <row r="11" spans="1:5" ht="35.1" customHeight="1" x14ac:dyDescent="0.3">
      <c r="A11" s="34">
        <v>6</v>
      </c>
      <c r="B11" s="34" t="s">
        <v>487</v>
      </c>
      <c r="C11" s="327" t="s">
        <v>516</v>
      </c>
      <c r="D11" s="364">
        <v>200</v>
      </c>
      <c r="E11" s="327" t="s">
        <v>521</v>
      </c>
    </row>
    <row r="12" spans="1:5" ht="35.1" customHeight="1" x14ac:dyDescent="0.3">
      <c r="A12" s="34">
        <v>7</v>
      </c>
      <c r="B12" s="34" t="s">
        <v>491</v>
      </c>
      <c r="C12" s="327" t="s">
        <v>517</v>
      </c>
      <c r="D12" s="364">
        <v>15128</v>
      </c>
      <c r="E12" s="365">
        <v>27</v>
      </c>
    </row>
    <row r="13" spans="1:5" ht="35.1" customHeight="1" x14ac:dyDescent="0.3">
      <c r="A13" s="34">
        <v>8</v>
      </c>
      <c r="B13" s="34" t="s">
        <v>492</v>
      </c>
      <c r="C13" s="327" t="s">
        <v>519</v>
      </c>
      <c r="D13" s="364">
        <v>0</v>
      </c>
      <c r="E13" s="365">
        <v>0</v>
      </c>
    </row>
    <row r="14" spans="1:5" ht="35.1" customHeight="1" x14ac:dyDescent="0.3">
      <c r="A14" s="34">
        <v>9</v>
      </c>
      <c r="B14" s="34" t="s">
        <v>493</v>
      </c>
      <c r="C14" s="327" t="s">
        <v>518</v>
      </c>
      <c r="D14" s="364">
        <v>3352.3</v>
      </c>
      <c r="E14" s="365">
        <v>118</v>
      </c>
    </row>
    <row r="15" spans="1:5" ht="35.1" customHeight="1" x14ac:dyDescent="0.3">
      <c r="A15" s="34">
        <v>10</v>
      </c>
      <c r="B15" s="34" t="s">
        <v>494</v>
      </c>
      <c r="C15" s="327" t="s">
        <v>520</v>
      </c>
      <c r="D15" s="364">
        <v>1300</v>
      </c>
      <c r="E15" s="365">
        <v>20</v>
      </c>
    </row>
    <row r="16" spans="1:5" ht="35.1" customHeight="1" x14ac:dyDescent="0.3">
      <c r="A16" s="34">
        <v>11</v>
      </c>
      <c r="B16" s="34" t="s">
        <v>495</v>
      </c>
      <c r="C16" s="327" t="s">
        <v>519</v>
      </c>
      <c r="D16" s="364">
        <v>0</v>
      </c>
      <c r="E16" s="365">
        <v>0</v>
      </c>
    </row>
    <row r="17" spans="4:4" x14ac:dyDescent="0.3">
      <c r="D17" s="214"/>
    </row>
  </sheetData>
  <mergeCells count="1">
    <mergeCell ref="A3:E3"/>
  </mergeCells>
  <printOptions horizontalCentered="1"/>
  <pageMargins left="0.90551181102362199" right="0.511811023622047" top="0.75" bottom="0.5" header="0.31496062992126" footer="0.31496062992126"/>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2"/>
  <sheetViews>
    <sheetView zoomScale="85" zoomScaleNormal="85" workbookViewId="0">
      <selection activeCell="G19" sqref="G19"/>
    </sheetView>
  </sheetViews>
  <sheetFormatPr defaultColWidth="9.140625" defaultRowHeight="18.75" x14ac:dyDescent="0.3"/>
  <cols>
    <col min="1" max="1" width="5.7109375" style="12" customWidth="1"/>
    <col min="2" max="2" width="38.42578125" style="12" customWidth="1"/>
    <col min="3" max="3" width="50.42578125" style="12" bestFit="1" customWidth="1"/>
    <col min="4" max="4" width="9.7109375" style="12" bestFit="1" customWidth="1"/>
    <col min="5" max="5" width="18.7109375" style="12" customWidth="1"/>
    <col min="6" max="16384" width="9.140625" style="12"/>
  </cols>
  <sheetData>
    <row r="1" spans="1:5" x14ac:dyDescent="0.3">
      <c r="A1" s="59" t="s">
        <v>227</v>
      </c>
      <c r="B1" s="59"/>
      <c r="C1" s="59"/>
      <c r="D1" s="59"/>
      <c r="E1" s="59"/>
    </row>
    <row r="2" spans="1:5" x14ac:dyDescent="0.3">
      <c r="A2" s="9"/>
    </row>
    <row r="3" spans="1:5" ht="21" customHeight="1" x14ac:dyDescent="0.3">
      <c r="A3" s="493" t="s">
        <v>522</v>
      </c>
      <c r="B3" s="493"/>
      <c r="C3" s="493"/>
    </row>
    <row r="4" spans="1:5" x14ac:dyDescent="0.3">
      <c r="A4" s="10"/>
    </row>
    <row r="5" spans="1:5" x14ac:dyDescent="0.3">
      <c r="A5" s="495" t="s">
        <v>13</v>
      </c>
      <c r="B5" s="495" t="s">
        <v>1</v>
      </c>
      <c r="C5" s="495" t="s">
        <v>498</v>
      </c>
      <c r="D5" s="13"/>
    </row>
    <row r="6" spans="1:5" ht="45" customHeight="1" x14ac:dyDescent="0.3">
      <c r="A6" s="495"/>
      <c r="B6" s="495"/>
      <c r="C6" s="495"/>
      <c r="D6" s="13"/>
    </row>
    <row r="7" spans="1:5" ht="24.95" customHeight="1" x14ac:dyDescent="0.3">
      <c r="A7" s="34">
        <v>1</v>
      </c>
      <c r="B7" s="34" t="s">
        <v>489</v>
      </c>
      <c r="C7" s="326">
        <v>54.95</v>
      </c>
      <c r="D7" s="13"/>
    </row>
    <row r="8" spans="1:5" ht="24.95" customHeight="1" x14ac:dyDescent="0.3">
      <c r="A8" s="34">
        <v>2</v>
      </c>
      <c r="B8" s="34" t="s">
        <v>486</v>
      </c>
      <c r="C8" s="327">
        <v>63.51</v>
      </c>
      <c r="D8" s="13"/>
    </row>
    <row r="9" spans="1:5" ht="24.95" customHeight="1" x14ac:dyDescent="0.3">
      <c r="A9" s="34">
        <v>3</v>
      </c>
      <c r="B9" s="34" t="s">
        <v>490</v>
      </c>
      <c r="C9" s="327">
        <v>60.79</v>
      </c>
      <c r="D9" s="13"/>
    </row>
    <row r="10" spans="1:5" ht="24.95" customHeight="1" x14ac:dyDescent="0.3">
      <c r="A10" s="34">
        <v>4</v>
      </c>
      <c r="B10" s="34" t="s">
        <v>485</v>
      </c>
      <c r="C10" s="327">
        <v>67.400000000000006</v>
      </c>
      <c r="D10" s="13"/>
    </row>
    <row r="11" spans="1:5" ht="24.95" customHeight="1" x14ac:dyDescent="0.3">
      <c r="A11" s="34">
        <v>5</v>
      </c>
      <c r="B11" s="34" t="s">
        <v>488</v>
      </c>
      <c r="C11" s="327">
        <v>60.72</v>
      </c>
      <c r="D11" s="13"/>
    </row>
    <row r="12" spans="1:5" ht="24.95" customHeight="1" x14ac:dyDescent="0.3">
      <c r="A12" s="34">
        <v>6</v>
      </c>
      <c r="B12" s="34" t="s">
        <v>487</v>
      </c>
      <c r="C12" s="327">
        <v>67.540000000000006</v>
      </c>
      <c r="D12" s="13"/>
    </row>
    <row r="13" spans="1:5" ht="24.95" customHeight="1" x14ac:dyDescent="0.3">
      <c r="A13" s="34">
        <v>7</v>
      </c>
      <c r="B13" s="34" t="s">
        <v>491</v>
      </c>
      <c r="C13" s="327">
        <v>52.61</v>
      </c>
      <c r="D13" s="13"/>
    </row>
    <row r="14" spans="1:5" ht="24.95" customHeight="1" x14ac:dyDescent="0.3">
      <c r="A14" s="34">
        <v>8</v>
      </c>
      <c r="B14" s="34" t="s">
        <v>492</v>
      </c>
      <c r="C14" s="327">
        <v>54.02</v>
      </c>
      <c r="D14" s="13"/>
    </row>
    <row r="15" spans="1:5" ht="24.95" customHeight="1" x14ac:dyDescent="0.3">
      <c r="A15" s="34">
        <v>9</v>
      </c>
      <c r="B15" s="34" t="s">
        <v>493</v>
      </c>
      <c r="C15" s="327">
        <v>53.01</v>
      </c>
      <c r="D15" s="13"/>
    </row>
    <row r="16" spans="1:5" ht="24.95" customHeight="1" x14ac:dyDescent="0.3">
      <c r="A16" s="34">
        <v>10</v>
      </c>
      <c r="B16" s="34" t="s">
        <v>494</v>
      </c>
      <c r="C16" s="327">
        <v>57.21</v>
      </c>
      <c r="D16" s="203"/>
    </row>
    <row r="17" spans="1:4" ht="24.95" customHeight="1" x14ac:dyDescent="0.3">
      <c r="A17" s="34">
        <v>11</v>
      </c>
      <c r="B17" s="34" t="s">
        <v>495</v>
      </c>
      <c r="C17" s="327">
        <v>49.1</v>
      </c>
      <c r="D17" s="13"/>
    </row>
    <row r="18" spans="1:4" s="369" customFormat="1" ht="24.95" customHeight="1" x14ac:dyDescent="0.3">
      <c r="A18" s="496" t="s">
        <v>526</v>
      </c>
      <c r="B18" s="497"/>
      <c r="C18" s="367">
        <v>60.24</v>
      </c>
      <c r="D18" s="368"/>
    </row>
    <row r="19" spans="1:4" ht="24.95" customHeight="1" x14ac:dyDescent="0.3">
      <c r="A19" s="34">
        <v>12</v>
      </c>
      <c r="B19" s="34" t="s">
        <v>496</v>
      </c>
      <c r="C19" s="327">
        <v>55.35</v>
      </c>
      <c r="D19" s="13"/>
    </row>
    <row r="20" spans="1:4" ht="24.95" customHeight="1" x14ac:dyDescent="0.3">
      <c r="A20" s="34">
        <v>13</v>
      </c>
      <c r="B20" s="34" t="s">
        <v>497</v>
      </c>
      <c r="C20" s="327">
        <v>69.44</v>
      </c>
      <c r="D20" s="13"/>
    </row>
    <row r="21" spans="1:4" ht="24.95" customHeight="1" x14ac:dyDescent="0.3">
      <c r="A21" s="494" t="s">
        <v>14</v>
      </c>
      <c r="B21" s="494"/>
      <c r="C21" s="318">
        <v>60.98</v>
      </c>
      <c r="D21" s="13"/>
    </row>
    <row r="22" spans="1:4" x14ac:dyDescent="0.3">
      <c r="D22" s="214"/>
    </row>
  </sheetData>
  <mergeCells count="6">
    <mergeCell ref="A21:B21"/>
    <mergeCell ref="A3:C3"/>
    <mergeCell ref="A5:A6"/>
    <mergeCell ref="B5:B6"/>
    <mergeCell ref="C5:C6"/>
    <mergeCell ref="A18:B18"/>
  </mergeCells>
  <printOptions horizontalCentered="1"/>
  <pageMargins left="0.90551181102362199" right="0.511811023622047" top="0.75" bottom="0.5" header="0.31496062992126" footer="0.31496062992126"/>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468"/>
  <sheetViews>
    <sheetView topLeftCell="A4" zoomScaleNormal="100" workbookViewId="0">
      <selection activeCell="I19" sqref="I19"/>
    </sheetView>
  </sheetViews>
  <sheetFormatPr defaultColWidth="9.140625" defaultRowHeight="15.75" x14ac:dyDescent="0.25"/>
  <cols>
    <col min="1" max="1" width="4.42578125" style="104" customWidth="1"/>
    <col min="2" max="2" width="19.28515625" style="104" bestFit="1" customWidth="1"/>
    <col min="3" max="3" width="10" style="104" bestFit="1" customWidth="1"/>
    <col min="4" max="5" width="9.140625" style="104"/>
    <col min="6" max="7" width="10.85546875" style="104" customWidth="1"/>
    <col min="8" max="8" width="18.42578125" style="104" customWidth="1"/>
    <col min="9" max="9" width="19.7109375" style="104" customWidth="1"/>
    <col min="10" max="10" width="15" style="104" customWidth="1"/>
    <col min="11" max="16384" width="9.140625" style="104"/>
  </cols>
  <sheetData>
    <row r="1" spans="1:13" x14ac:dyDescent="0.25">
      <c r="A1" s="103" t="s">
        <v>454</v>
      </c>
      <c r="B1" s="30"/>
      <c r="C1" s="30"/>
      <c r="D1" s="30"/>
      <c r="E1" s="30"/>
      <c r="F1" s="30"/>
      <c r="G1" s="30"/>
      <c r="H1" s="30"/>
      <c r="I1" s="30"/>
      <c r="J1" s="30"/>
      <c r="K1" s="30"/>
      <c r="L1" s="30"/>
      <c r="M1" s="30"/>
    </row>
    <row r="2" spans="1:13" x14ac:dyDescent="0.25">
      <c r="A2" s="498" t="s">
        <v>523</v>
      </c>
      <c r="B2" s="498"/>
      <c r="C2" s="498"/>
      <c r="D2" s="498"/>
      <c r="E2" s="498"/>
      <c r="F2" s="498"/>
      <c r="G2" s="498"/>
      <c r="H2" s="498"/>
      <c r="I2" s="498"/>
      <c r="J2" s="498"/>
      <c r="K2" s="498"/>
      <c r="L2" s="30"/>
      <c r="M2" s="30"/>
    </row>
    <row r="3" spans="1:13" x14ac:dyDescent="0.25">
      <c r="A3" s="501"/>
      <c r="B3" s="501"/>
      <c r="C3" s="501"/>
      <c r="D3" s="501"/>
      <c r="E3" s="501"/>
      <c r="F3" s="501"/>
      <c r="G3" s="501"/>
      <c r="H3" s="501"/>
      <c r="I3" s="501"/>
      <c r="J3" s="501"/>
      <c r="K3" s="501"/>
      <c r="L3" s="30"/>
      <c r="M3" s="30"/>
    </row>
    <row r="4" spans="1:13" ht="111.75" customHeight="1" x14ac:dyDescent="0.25">
      <c r="A4" s="317" t="s">
        <v>445</v>
      </c>
      <c r="B4" s="317" t="s">
        <v>1</v>
      </c>
      <c r="C4" s="358" t="s">
        <v>447</v>
      </c>
      <c r="D4" s="216" t="s">
        <v>16</v>
      </c>
      <c r="E4" s="216" t="s">
        <v>17</v>
      </c>
      <c r="F4" s="216" t="s">
        <v>20</v>
      </c>
      <c r="G4" s="216" t="s">
        <v>22</v>
      </c>
      <c r="H4" s="358" t="s">
        <v>448</v>
      </c>
      <c r="I4" s="358" t="s">
        <v>449</v>
      </c>
      <c r="J4" s="358" t="s">
        <v>647</v>
      </c>
      <c r="K4" s="219" t="s">
        <v>44</v>
      </c>
      <c r="L4" s="105"/>
      <c r="M4" s="105"/>
    </row>
    <row r="5" spans="1:13" s="108" customFormat="1" ht="24.95" customHeight="1" x14ac:dyDescent="0.2">
      <c r="A5" s="106" t="s">
        <v>23</v>
      </c>
      <c r="B5" s="106" t="s">
        <v>24</v>
      </c>
      <c r="C5" s="106">
        <v>1</v>
      </c>
      <c r="D5" s="106">
        <v>3</v>
      </c>
      <c r="E5" s="106">
        <v>4</v>
      </c>
      <c r="F5" s="106">
        <v>7</v>
      </c>
      <c r="G5" s="106">
        <v>8</v>
      </c>
      <c r="H5" s="106" t="s">
        <v>452</v>
      </c>
      <c r="I5" s="106" t="s">
        <v>451</v>
      </c>
      <c r="J5" s="106" t="s">
        <v>450</v>
      </c>
      <c r="K5" s="106"/>
      <c r="L5" s="107"/>
      <c r="M5" s="107"/>
    </row>
    <row r="6" spans="1:13" ht="24.95" customHeight="1" x14ac:dyDescent="0.3">
      <c r="A6" s="109">
        <v>1</v>
      </c>
      <c r="B6" s="409" t="s">
        <v>489</v>
      </c>
      <c r="C6" s="319">
        <v>1159</v>
      </c>
      <c r="D6" s="110">
        <v>1</v>
      </c>
      <c r="E6" s="110">
        <v>51</v>
      </c>
      <c r="F6" s="110">
        <v>1</v>
      </c>
      <c r="G6" s="110">
        <v>12</v>
      </c>
      <c r="H6" s="434">
        <f>((D6-F6)/(C6-F6))*100</f>
        <v>0</v>
      </c>
      <c r="I6" s="434">
        <f>(E6-G6)/(C6-G6)*100</f>
        <v>3.4001743679163035</v>
      </c>
      <c r="J6" s="434">
        <f>H6+I6</f>
        <v>3.4001743679163035</v>
      </c>
      <c r="K6" s="142"/>
      <c r="L6" s="320"/>
      <c r="M6" s="111"/>
    </row>
    <row r="7" spans="1:13" ht="24.95" customHeight="1" x14ac:dyDescent="0.3">
      <c r="A7" s="112">
        <v>2</v>
      </c>
      <c r="B7" s="409" t="s">
        <v>486</v>
      </c>
      <c r="C7" s="319">
        <v>3101</v>
      </c>
      <c r="D7" s="110">
        <v>20</v>
      </c>
      <c r="E7" s="110">
        <v>93</v>
      </c>
      <c r="F7" s="110">
        <v>14</v>
      </c>
      <c r="G7" s="110">
        <v>15</v>
      </c>
      <c r="H7" s="434">
        <f t="shared" ref="H7:H20" si="0">((D7-F7)/(C7-F7))*100</f>
        <v>0.1943634596695821</v>
      </c>
      <c r="I7" s="434">
        <f t="shared" ref="I7:I20" si="1">(E7-G7)/(C7-G7)*100</f>
        <v>2.5275437459494494</v>
      </c>
      <c r="J7" s="434">
        <f>H7+I7</f>
        <v>2.7219072056190314</v>
      </c>
      <c r="K7" s="142"/>
      <c r="L7" s="320"/>
      <c r="M7" s="111"/>
    </row>
    <row r="8" spans="1:13" ht="24.95" customHeight="1" x14ac:dyDescent="0.3">
      <c r="A8" s="109">
        <v>3</v>
      </c>
      <c r="B8" s="409" t="s">
        <v>490</v>
      </c>
      <c r="C8" s="319">
        <v>3391</v>
      </c>
      <c r="D8" s="110">
        <v>20</v>
      </c>
      <c r="E8" s="110">
        <v>135</v>
      </c>
      <c r="F8" s="110">
        <v>15</v>
      </c>
      <c r="G8" s="110">
        <v>17</v>
      </c>
      <c r="H8" s="434">
        <f t="shared" si="0"/>
        <v>0.1481042654028436</v>
      </c>
      <c r="I8" s="434">
        <f t="shared" si="1"/>
        <v>3.4973325429756965</v>
      </c>
      <c r="J8" s="434">
        <f t="shared" ref="J8:J20" si="2">H8+I8</f>
        <v>3.6454368083785402</v>
      </c>
      <c r="K8" s="142"/>
      <c r="L8" s="320"/>
      <c r="M8" s="111"/>
    </row>
    <row r="9" spans="1:13" ht="24.95" customHeight="1" x14ac:dyDescent="0.3">
      <c r="A9" s="112">
        <v>4</v>
      </c>
      <c r="B9" s="409" t="s">
        <v>485</v>
      </c>
      <c r="C9" s="319">
        <v>3598</v>
      </c>
      <c r="D9" s="110">
        <v>23</v>
      </c>
      <c r="E9" s="110">
        <v>116</v>
      </c>
      <c r="F9" s="110">
        <v>11</v>
      </c>
      <c r="G9" s="110">
        <v>58</v>
      </c>
      <c r="H9" s="434">
        <f t="shared" si="0"/>
        <v>0.3345413994981879</v>
      </c>
      <c r="I9" s="434">
        <f t="shared" si="1"/>
        <v>1.6384180790960452</v>
      </c>
      <c r="J9" s="434">
        <f t="shared" si="2"/>
        <v>1.972959478594233</v>
      </c>
      <c r="K9" s="142"/>
      <c r="L9" s="320"/>
      <c r="M9" s="111"/>
    </row>
    <row r="10" spans="1:13" ht="24.95" customHeight="1" x14ac:dyDescent="0.3">
      <c r="A10" s="109">
        <v>5</v>
      </c>
      <c r="B10" s="409" t="s">
        <v>488</v>
      </c>
      <c r="C10" s="319">
        <v>2446</v>
      </c>
      <c r="D10" s="110">
        <v>0</v>
      </c>
      <c r="E10" s="110">
        <v>37</v>
      </c>
      <c r="F10" s="110">
        <v>0</v>
      </c>
      <c r="G10" s="110">
        <v>8</v>
      </c>
      <c r="H10" s="434">
        <f t="shared" si="0"/>
        <v>0</v>
      </c>
      <c r="I10" s="434">
        <f t="shared" si="1"/>
        <v>1.1894995898277276</v>
      </c>
      <c r="J10" s="434">
        <f t="shared" si="2"/>
        <v>1.1894995898277276</v>
      </c>
      <c r="K10" s="142"/>
      <c r="L10" s="320"/>
      <c r="M10" s="111"/>
    </row>
    <row r="11" spans="1:13" ht="24.95" customHeight="1" x14ac:dyDescent="0.3">
      <c r="A11" s="112">
        <v>6</v>
      </c>
      <c r="B11" s="409" t="s">
        <v>487</v>
      </c>
      <c r="C11" s="319">
        <v>5059</v>
      </c>
      <c r="D11" s="110">
        <v>34</v>
      </c>
      <c r="E11" s="110">
        <v>84</v>
      </c>
      <c r="F11" s="110">
        <v>30</v>
      </c>
      <c r="G11" s="110">
        <v>29</v>
      </c>
      <c r="H11" s="434">
        <f t="shared" si="0"/>
        <v>7.95386756810499E-2</v>
      </c>
      <c r="I11" s="434">
        <f t="shared" si="1"/>
        <v>1.0934393638170974</v>
      </c>
      <c r="J11" s="434">
        <v>1.4E-2</v>
      </c>
      <c r="K11" s="142"/>
      <c r="L11" s="320"/>
      <c r="M11" s="111"/>
    </row>
    <row r="12" spans="1:13" ht="24.95" customHeight="1" x14ac:dyDescent="0.3">
      <c r="A12" s="109">
        <v>7</v>
      </c>
      <c r="B12" s="409" t="s">
        <v>491</v>
      </c>
      <c r="C12" s="319">
        <v>2241</v>
      </c>
      <c r="D12" s="110">
        <v>38</v>
      </c>
      <c r="E12" s="110">
        <v>79</v>
      </c>
      <c r="F12" s="110">
        <v>15</v>
      </c>
      <c r="G12" s="110">
        <v>18</v>
      </c>
      <c r="H12" s="434">
        <f t="shared" si="0"/>
        <v>1.0332434860736748</v>
      </c>
      <c r="I12" s="434">
        <f t="shared" si="1"/>
        <v>2.744039586144849</v>
      </c>
      <c r="J12" s="434">
        <f t="shared" si="2"/>
        <v>3.7772830722185238</v>
      </c>
      <c r="K12" s="142"/>
      <c r="L12" s="320"/>
      <c r="M12" s="111"/>
    </row>
    <row r="13" spans="1:13" ht="24.95" customHeight="1" x14ac:dyDescent="0.3">
      <c r="A13" s="112">
        <v>8</v>
      </c>
      <c r="B13" s="410" t="s">
        <v>492</v>
      </c>
      <c r="C13" s="319">
        <v>2098</v>
      </c>
      <c r="D13" s="110">
        <v>21</v>
      </c>
      <c r="E13" s="110">
        <v>71</v>
      </c>
      <c r="F13" s="110">
        <v>17</v>
      </c>
      <c r="G13" s="110">
        <v>25</v>
      </c>
      <c r="H13" s="434">
        <f t="shared" si="0"/>
        <v>0.19221528111484865</v>
      </c>
      <c r="I13" s="434">
        <f t="shared" si="1"/>
        <v>2.219006271104679</v>
      </c>
      <c r="J13" s="434">
        <v>2.7E-2</v>
      </c>
      <c r="K13" s="142"/>
      <c r="L13" s="320"/>
      <c r="M13" s="111"/>
    </row>
    <row r="14" spans="1:13" ht="24.95" customHeight="1" x14ac:dyDescent="0.3">
      <c r="A14" s="109">
        <v>9</v>
      </c>
      <c r="B14" s="410" t="s">
        <v>493</v>
      </c>
      <c r="C14" s="319">
        <v>2048</v>
      </c>
      <c r="D14" s="110">
        <v>23</v>
      </c>
      <c r="E14" s="110">
        <v>24</v>
      </c>
      <c r="F14" s="110">
        <v>18</v>
      </c>
      <c r="G14" s="110">
        <v>9</v>
      </c>
      <c r="H14" s="434">
        <f t="shared" si="0"/>
        <v>0.24630541871921183</v>
      </c>
      <c r="I14" s="434">
        <f t="shared" si="1"/>
        <v>0.73565473271211379</v>
      </c>
      <c r="J14" s="434">
        <v>6.8999999999999999E-3</v>
      </c>
      <c r="K14" s="142"/>
      <c r="L14" s="320"/>
    </row>
    <row r="15" spans="1:13" ht="24.95" customHeight="1" x14ac:dyDescent="0.3">
      <c r="A15" s="112">
        <v>10</v>
      </c>
      <c r="B15" s="410" t="s">
        <v>494</v>
      </c>
      <c r="C15" s="319">
        <v>1395</v>
      </c>
      <c r="D15" s="110">
        <v>3</v>
      </c>
      <c r="E15" s="110">
        <v>54</v>
      </c>
      <c r="F15" s="110">
        <v>0</v>
      </c>
      <c r="G15" s="110">
        <v>24</v>
      </c>
      <c r="H15" s="434">
        <f t="shared" si="0"/>
        <v>0.21505376344086022</v>
      </c>
      <c r="I15" s="434">
        <f t="shared" si="1"/>
        <v>2.1881838074398248</v>
      </c>
      <c r="J15" s="434">
        <v>2.3400000000000001E-2</v>
      </c>
      <c r="K15" s="142"/>
      <c r="L15" s="320"/>
    </row>
    <row r="16" spans="1:13" ht="24.95" customHeight="1" x14ac:dyDescent="0.3">
      <c r="A16" s="109">
        <v>11</v>
      </c>
      <c r="B16" s="410" t="s">
        <v>495</v>
      </c>
      <c r="C16" s="319">
        <v>1595</v>
      </c>
      <c r="D16" s="110">
        <v>60</v>
      </c>
      <c r="E16" s="110">
        <v>149</v>
      </c>
      <c r="F16" s="110">
        <v>45</v>
      </c>
      <c r="G16" s="110">
        <v>20</v>
      </c>
      <c r="H16" s="434">
        <f t="shared" si="0"/>
        <v>0.967741935483871</v>
      </c>
      <c r="I16" s="434">
        <f t="shared" si="1"/>
        <v>8.1904761904761916</v>
      </c>
      <c r="J16" s="434">
        <f t="shared" si="2"/>
        <v>9.1582181259600617</v>
      </c>
      <c r="K16" s="142"/>
      <c r="L16" s="320"/>
    </row>
    <row r="17" spans="1:12" ht="24.95" customHeight="1" x14ac:dyDescent="0.25">
      <c r="A17" s="500" t="s">
        <v>538</v>
      </c>
      <c r="B17" s="500"/>
      <c r="C17" s="113">
        <f>SUM(C6:C16)</f>
        <v>28131</v>
      </c>
      <c r="D17" s="113">
        <f>SUM(D6:D16)</f>
        <v>243</v>
      </c>
      <c r="E17" s="113">
        <f>SUM(E6:E16)</f>
        <v>893</v>
      </c>
      <c r="F17" s="113">
        <f>SUM(F6:F16)</f>
        <v>166</v>
      </c>
      <c r="G17" s="113">
        <f>SUM(G6:G16)</f>
        <v>235</v>
      </c>
      <c r="H17" s="447">
        <f t="shared" si="0"/>
        <v>0.27534418022528162</v>
      </c>
      <c r="I17" s="447">
        <f t="shared" si="1"/>
        <v>2.3587611127043306</v>
      </c>
      <c r="J17" s="447">
        <f t="shared" si="2"/>
        <v>2.634105292929612</v>
      </c>
      <c r="K17" s="143"/>
      <c r="L17" s="114"/>
    </row>
    <row r="18" spans="1:12" ht="24.95" customHeight="1" x14ac:dyDescent="0.3">
      <c r="A18" s="112"/>
      <c r="B18" s="410" t="s">
        <v>496</v>
      </c>
      <c r="C18" s="319">
        <v>2437</v>
      </c>
      <c r="D18" s="110">
        <v>5</v>
      </c>
      <c r="E18" s="110">
        <v>70</v>
      </c>
      <c r="F18" s="110">
        <v>1</v>
      </c>
      <c r="G18" s="110">
        <v>22</v>
      </c>
      <c r="H18" s="434">
        <f t="shared" si="0"/>
        <v>0.16420361247947454</v>
      </c>
      <c r="I18" s="434">
        <f t="shared" si="1"/>
        <v>1.9875776397515528</v>
      </c>
      <c r="J18" s="434">
        <f t="shared" si="2"/>
        <v>2.1517812522310273</v>
      </c>
      <c r="K18" s="142"/>
      <c r="L18" s="320"/>
    </row>
    <row r="19" spans="1:12" ht="24.95" customHeight="1" x14ac:dyDescent="0.3">
      <c r="A19" s="112"/>
      <c r="B19" s="410" t="s">
        <v>719</v>
      </c>
      <c r="C19" s="319">
        <v>4671</v>
      </c>
      <c r="D19" s="110">
        <v>30</v>
      </c>
      <c r="E19" s="110">
        <v>286</v>
      </c>
      <c r="F19" s="110">
        <v>18</v>
      </c>
      <c r="G19" s="110">
        <v>4</v>
      </c>
      <c r="H19" s="434">
        <f t="shared" si="0"/>
        <v>0.25789813023855579</v>
      </c>
      <c r="I19" s="434">
        <f t="shared" si="1"/>
        <v>6.0424255410327827</v>
      </c>
      <c r="J19" s="434">
        <f t="shared" si="2"/>
        <v>6.3003236712713386</v>
      </c>
      <c r="K19" s="142"/>
      <c r="L19" s="320"/>
    </row>
    <row r="20" spans="1:12" ht="24.95" customHeight="1" x14ac:dyDescent="0.25">
      <c r="A20" s="500" t="s">
        <v>295</v>
      </c>
      <c r="B20" s="500"/>
      <c r="C20" s="113">
        <f>SUM(C17:C19)</f>
        <v>35239</v>
      </c>
      <c r="D20" s="113">
        <f t="shared" ref="D20:G20" si="3">SUM(D17:D19)</f>
        <v>278</v>
      </c>
      <c r="E20" s="113">
        <f t="shared" si="3"/>
        <v>1249</v>
      </c>
      <c r="F20" s="113">
        <f t="shared" si="3"/>
        <v>185</v>
      </c>
      <c r="G20" s="113">
        <f t="shared" si="3"/>
        <v>261</v>
      </c>
      <c r="H20" s="447">
        <f t="shared" si="0"/>
        <v>0.26530495806470017</v>
      </c>
      <c r="I20" s="447">
        <f t="shared" si="1"/>
        <v>2.824632626222197</v>
      </c>
      <c r="J20" s="447">
        <f t="shared" si="2"/>
        <v>3.089937584286897</v>
      </c>
      <c r="K20" s="143"/>
      <c r="L20" s="114"/>
    </row>
    <row r="21" spans="1:12" x14ac:dyDescent="0.25">
      <c r="A21" s="111"/>
      <c r="B21" s="111"/>
      <c r="C21" s="111"/>
      <c r="D21" s="114"/>
      <c r="E21" s="114"/>
      <c r="F21" s="115"/>
      <c r="G21" s="115"/>
      <c r="H21" s="116"/>
      <c r="I21" s="111"/>
      <c r="J21" s="111"/>
      <c r="K21" s="105"/>
      <c r="L21" s="111"/>
    </row>
    <row r="22" spans="1:12" x14ac:dyDescent="0.25">
      <c r="A22" s="117"/>
      <c r="B22" s="117"/>
      <c r="C22" s="117"/>
      <c r="D22" s="117"/>
      <c r="E22" s="117"/>
      <c r="F22" s="118"/>
      <c r="G22" s="118"/>
      <c r="H22" s="119"/>
      <c r="I22" s="105"/>
      <c r="J22" s="105"/>
      <c r="K22" s="105"/>
      <c r="L22" s="105"/>
    </row>
    <row r="23" spans="1:12" x14ac:dyDescent="0.25">
      <c r="D23" s="120"/>
      <c r="E23" s="120"/>
      <c r="F23" s="121"/>
      <c r="G23" s="121"/>
    </row>
    <row r="24" spans="1:12" x14ac:dyDescent="0.25">
      <c r="D24" s="120"/>
      <c r="E24" s="120"/>
      <c r="F24" s="121"/>
      <c r="G24" s="121"/>
    </row>
    <row r="25" spans="1:12" x14ac:dyDescent="0.25">
      <c r="A25" s="498"/>
      <c r="B25" s="498"/>
      <c r="C25" s="498"/>
      <c r="D25" s="499"/>
      <c r="E25" s="499"/>
      <c r="F25" s="499"/>
      <c r="G25" s="499"/>
    </row>
    <row r="26" spans="1:12" x14ac:dyDescent="0.25">
      <c r="D26" s="120"/>
      <c r="E26" s="120"/>
      <c r="F26" s="121"/>
      <c r="G26" s="121"/>
    </row>
    <row r="27" spans="1:12" x14ac:dyDescent="0.25">
      <c r="D27" s="120"/>
      <c r="E27" s="120"/>
      <c r="F27" s="121"/>
      <c r="G27" s="121"/>
    </row>
    <row r="28" spans="1:12" x14ac:dyDescent="0.25">
      <c r="D28" s="120"/>
      <c r="E28" s="120"/>
      <c r="F28" s="121"/>
      <c r="G28" s="121"/>
    </row>
    <row r="29" spans="1:12" x14ac:dyDescent="0.25">
      <c r="D29" s="120"/>
      <c r="E29" s="120"/>
      <c r="F29" s="121"/>
      <c r="G29" s="121"/>
    </row>
    <row r="30" spans="1:12" x14ac:dyDescent="0.25">
      <c r="D30" s="120"/>
      <c r="E30" s="120"/>
      <c r="F30" s="121"/>
      <c r="G30" s="121"/>
    </row>
    <row r="31" spans="1:12" x14ac:dyDescent="0.25">
      <c r="D31" s="120"/>
      <c r="E31" s="120"/>
      <c r="F31" s="121"/>
      <c r="G31" s="121"/>
    </row>
    <row r="32" spans="1:12" x14ac:dyDescent="0.25">
      <c r="D32" s="120"/>
      <c r="E32" s="120"/>
      <c r="F32" s="121"/>
      <c r="G32" s="121"/>
    </row>
    <row r="33" spans="4:7" x14ac:dyDescent="0.25">
      <c r="D33" s="120"/>
      <c r="E33" s="120"/>
      <c r="F33" s="121"/>
      <c r="G33" s="121"/>
    </row>
    <row r="34" spans="4:7" x14ac:dyDescent="0.25">
      <c r="D34" s="120"/>
      <c r="E34" s="120"/>
      <c r="F34" s="121"/>
      <c r="G34" s="121"/>
    </row>
    <row r="35" spans="4:7" x14ac:dyDescent="0.25">
      <c r="D35" s="120"/>
      <c r="E35" s="120"/>
      <c r="F35" s="121"/>
      <c r="G35" s="121"/>
    </row>
    <row r="36" spans="4:7" x14ac:dyDescent="0.25">
      <c r="D36" s="120"/>
      <c r="E36" s="120"/>
      <c r="F36" s="121"/>
      <c r="G36" s="121"/>
    </row>
    <row r="37" spans="4:7" x14ac:dyDescent="0.25">
      <c r="D37" s="120"/>
      <c r="E37" s="120"/>
      <c r="F37" s="121"/>
      <c r="G37" s="121"/>
    </row>
    <row r="38" spans="4:7" x14ac:dyDescent="0.25">
      <c r="D38" s="120"/>
      <c r="E38" s="120"/>
      <c r="F38" s="121"/>
      <c r="G38" s="121"/>
    </row>
    <row r="39" spans="4:7" x14ac:dyDescent="0.25">
      <c r="D39" s="120"/>
      <c r="E39" s="120"/>
      <c r="F39" s="121"/>
      <c r="G39" s="121"/>
    </row>
    <row r="40" spans="4:7" x14ac:dyDescent="0.25">
      <c r="D40" s="120"/>
      <c r="E40" s="120"/>
      <c r="F40" s="121"/>
      <c r="G40" s="121"/>
    </row>
    <row r="41" spans="4:7" x14ac:dyDescent="0.25">
      <c r="D41" s="120"/>
      <c r="E41" s="120"/>
      <c r="F41" s="121"/>
      <c r="G41" s="121"/>
    </row>
    <row r="42" spans="4:7" x14ac:dyDescent="0.25">
      <c r="D42" s="120"/>
      <c r="E42" s="120"/>
      <c r="F42" s="121"/>
      <c r="G42" s="121"/>
    </row>
    <row r="43" spans="4:7" x14ac:dyDescent="0.25">
      <c r="D43" s="120"/>
      <c r="E43" s="120"/>
      <c r="F43" s="121"/>
      <c r="G43" s="121"/>
    </row>
    <row r="44" spans="4:7" x14ac:dyDescent="0.25">
      <c r="D44" s="120"/>
      <c r="E44" s="120"/>
      <c r="F44" s="121"/>
      <c r="G44" s="121"/>
    </row>
    <row r="45" spans="4:7" x14ac:dyDescent="0.25">
      <c r="D45" s="120"/>
      <c r="E45" s="120"/>
      <c r="F45" s="121"/>
      <c r="G45" s="121"/>
    </row>
    <row r="46" spans="4:7" x14ac:dyDescent="0.25">
      <c r="D46" s="120"/>
      <c r="E46" s="120"/>
      <c r="F46" s="121"/>
      <c r="G46" s="121"/>
    </row>
    <row r="47" spans="4:7" x14ac:dyDescent="0.25">
      <c r="D47" s="120"/>
      <c r="E47" s="120"/>
      <c r="F47" s="121"/>
      <c r="G47" s="121"/>
    </row>
    <row r="48" spans="4:7" x14ac:dyDescent="0.25">
      <c r="D48" s="120"/>
      <c r="E48" s="120"/>
      <c r="F48" s="121"/>
      <c r="G48" s="121"/>
    </row>
    <row r="49" spans="4:7" x14ac:dyDescent="0.25">
      <c r="D49" s="120"/>
      <c r="E49" s="120"/>
      <c r="F49" s="121"/>
      <c r="G49" s="121"/>
    </row>
    <row r="50" spans="4:7" x14ac:dyDescent="0.25">
      <c r="D50" s="120"/>
      <c r="E50" s="120"/>
      <c r="F50" s="121"/>
      <c r="G50" s="121"/>
    </row>
    <row r="51" spans="4:7" x14ac:dyDescent="0.25">
      <c r="D51" s="120"/>
      <c r="E51" s="120"/>
      <c r="F51" s="121"/>
      <c r="G51" s="121"/>
    </row>
    <row r="52" spans="4:7" x14ac:dyDescent="0.25">
      <c r="D52" s="120"/>
      <c r="E52" s="120"/>
      <c r="F52" s="121"/>
      <c r="G52" s="121"/>
    </row>
    <row r="53" spans="4:7" x14ac:dyDescent="0.25">
      <c r="D53" s="120"/>
      <c r="E53" s="120"/>
      <c r="F53" s="121"/>
      <c r="G53" s="121"/>
    </row>
    <row r="54" spans="4:7" x14ac:dyDescent="0.25">
      <c r="D54" s="120"/>
      <c r="E54" s="120"/>
      <c r="F54" s="121"/>
      <c r="G54" s="121"/>
    </row>
    <row r="55" spans="4:7" x14ac:dyDescent="0.25">
      <c r="D55" s="120"/>
      <c r="E55" s="120"/>
      <c r="F55" s="121"/>
      <c r="G55" s="121"/>
    </row>
    <row r="56" spans="4:7" x14ac:dyDescent="0.25">
      <c r="D56" s="120"/>
      <c r="E56" s="120"/>
      <c r="F56" s="121"/>
      <c r="G56" s="121"/>
    </row>
    <row r="57" spans="4:7" x14ac:dyDescent="0.25">
      <c r="D57" s="120"/>
      <c r="E57" s="120"/>
      <c r="F57" s="121"/>
      <c r="G57" s="121"/>
    </row>
    <row r="58" spans="4:7" x14ac:dyDescent="0.25">
      <c r="D58" s="120"/>
      <c r="E58" s="120"/>
      <c r="F58" s="121"/>
      <c r="G58" s="121"/>
    </row>
    <row r="59" spans="4:7" x14ac:dyDescent="0.25">
      <c r="D59" s="120"/>
      <c r="E59" s="120"/>
      <c r="F59" s="121"/>
      <c r="G59" s="121"/>
    </row>
    <row r="60" spans="4:7" x14ac:dyDescent="0.25">
      <c r="D60" s="120"/>
      <c r="E60" s="120"/>
      <c r="F60" s="121"/>
      <c r="G60" s="121"/>
    </row>
    <row r="61" spans="4:7" x14ac:dyDescent="0.25">
      <c r="D61" s="120"/>
      <c r="E61" s="120"/>
      <c r="F61" s="121"/>
      <c r="G61" s="121"/>
    </row>
    <row r="62" spans="4:7" x14ac:dyDescent="0.25">
      <c r="D62" s="120"/>
      <c r="E62" s="120"/>
      <c r="F62" s="121"/>
      <c r="G62" s="121"/>
    </row>
    <row r="63" spans="4:7" x14ac:dyDescent="0.25">
      <c r="D63" s="120"/>
      <c r="E63" s="120"/>
      <c r="F63" s="121"/>
      <c r="G63" s="121"/>
    </row>
    <row r="64" spans="4:7" x14ac:dyDescent="0.25">
      <c r="D64" s="120"/>
      <c r="E64" s="120"/>
      <c r="F64" s="121"/>
      <c r="G64" s="121"/>
    </row>
    <row r="65" spans="4:7" x14ac:dyDescent="0.25">
      <c r="D65" s="120"/>
      <c r="E65" s="120"/>
      <c r="F65" s="121"/>
      <c r="G65" s="121"/>
    </row>
    <row r="66" spans="4:7" x14ac:dyDescent="0.25">
      <c r="D66" s="120"/>
      <c r="E66" s="120"/>
      <c r="F66" s="121"/>
      <c r="G66" s="121"/>
    </row>
    <row r="67" spans="4:7" x14ac:dyDescent="0.25">
      <c r="D67" s="120"/>
      <c r="E67" s="120"/>
      <c r="F67" s="121"/>
      <c r="G67" s="121"/>
    </row>
    <row r="68" spans="4:7" x14ac:dyDescent="0.25">
      <c r="D68" s="120"/>
      <c r="E68" s="120"/>
      <c r="F68" s="121"/>
      <c r="G68" s="121"/>
    </row>
    <row r="69" spans="4:7" x14ac:dyDescent="0.25">
      <c r="D69" s="120"/>
      <c r="E69" s="120"/>
      <c r="F69" s="121"/>
      <c r="G69" s="121"/>
    </row>
    <row r="70" spans="4:7" x14ac:dyDescent="0.25">
      <c r="D70" s="120"/>
      <c r="E70" s="120"/>
      <c r="F70" s="121"/>
      <c r="G70" s="121"/>
    </row>
    <row r="71" spans="4:7" x14ac:dyDescent="0.25">
      <c r="D71" s="120"/>
      <c r="E71" s="120"/>
      <c r="F71" s="121"/>
      <c r="G71" s="121"/>
    </row>
    <row r="72" spans="4:7" x14ac:dyDescent="0.25">
      <c r="D72" s="120"/>
      <c r="E72" s="120"/>
      <c r="F72" s="121"/>
      <c r="G72" s="121"/>
    </row>
    <row r="73" spans="4:7" x14ac:dyDescent="0.25">
      <c r="D73" s="120"/>
      <c r="E73" s="120"/>
      <c r="F73" s="121"/>
      <c r="G73" s="121"/>
    </row>
    <row r="74" spans="4:7" x14ac:dyDescent="0.25">
      <c r="D74" s="120"/>
      <c r="E74" s="120"/>
      <c r="F74" s="121"/>
      <c r="G74" s="121"/>
    </row>
    <row r="75" spans="4:7" x14ac:dyDescent="0.25">
      <c r="D75" s="120"/>
      <c r="E75" s="120"/>
      <c r="F75" s="121"/>
      <c r="G75" s="121"/>
    </row>
    <row r="76" spans="4:7" x14ac:dyDescent="0.25">
      <c r="D76" s="120"/>
      <c r="E76" s="120"/>
      <c r="F76" s="121"/>
      <c r="G76" s="121"/>
    </row>
    <row r="77" spans="4:7" x14ac:dyDescent="0.25">
      <c r="D77" s="120"/>
      <c r="E77" s="120"/>
      <c r="F77" s="121"/>
      <c r="G77" s="121"/>
    </row>
    <row r="78" spans="4:7" x14ac:dyDescent="0.25">
      <c r="D78" s="120"/>
      <c r="E78" s="120"/>
      <c r="F78" s="121"/>
      <c r="G78" s="121"/>
    </row>
    <row r="79" spans="4:7" x14ac:dyDescent="0.25">
      <c r="D79" s="120"/>
      <c r="E79" s="120"/>
      <c r="F79" s="121"/>
      <c r="G79" s="121"/>
    </row>
    <row r="80" spans="4:7" x14ac:dyDescent="0.25">
      <c r="D80" s="120"/>
      <c r="E80" s="120"/>
      <c r="F80" s="121"/>
      <c r="G80" s="121"/>
    </row>
    <row r="81" spans="4:7" x14ac:dyDescent="0.25">
      <c r="D81" s="120"/>
      <c r="E81" s="120"/>
      <c r="F81" s="121"/>
      <c r="G81" s="121"/>
    </row>
    <row r="82" spans="4:7" x14ac:dyDescent="0.25">
      <c r="D82" s="120"/>
      <c r="E82" s="120"/>
      <c r="F82" s="121"/>
      <c r="G82" s="121"/>
    </row>
    <row r="83" spans="4:7" x14ac:dyDescent="0.25">
      <c r="D83" s="120"/>
      <c r="E83" s="120"/>
      <c r="F83" s="121"/>
      <c r="G83" s="121"/>
    </row>
    <row r="84" spans="4:7" x14ac:dyDescent="0.25">
      <c r="D84" s="120"/>
      <c r="E84" s="120"/>
      <c r="F84" s="121"/>
      <c r="G84" s="121"/>
    </row>
    <row r="85" spans="4:7" x14ac:dyDescent="0.25">
      <c r="D85" s="120"/>
      <c r="E85" s="120"/>
      <c r="F85" s="121"/>
      <c r="G85" s="121"/>
    </row>
    <row r="86" spans="4:7" x14ac:dyDescent="0.25">
      <c r="D86" s="120"/>
      <c r="E86" s="120"/>
      <c r="F86" s="121"/>
      <c r="G86" s="121"/>
    </row>
    <row r="87" spans="4:7" x14ac:dyDescent="0.25">
      <c r="D87" s="120"/>
      <c r="E87" s="120"/>
      <c r="F87" s="121"/>
      <c r="G87" s="121"/>
    </row>
    <row r="88" spans="4:7" x14ac:dyDescent="0.25">
      <c r="D88" s="120"/>
      <c r="E88" s="120"/>
      <c r="F88" s="121"/>
      <c r="G88" s="121"/>
    </row>
    <row r="89" spans="4:7" x14ac:dyDescent="0.25">
      <c r="D89" s="120"/>
      <c r="E89" s="120"/>
      <c r="F89" s="121"/>
      <c r="G89" s="121"/>
    </row>
    <row r="90" spans="4:7" x14ac:dyDescent="0.25">
      <c r="D90" s="120"/>
      <c r="E90" s="120"/>
      <c r="F90" s="121"/>
      <c r="G90" s="121"/>
    </row>
    <row r="91" spans="4:7" x14ac:dyDescent="0.25">
      <c r="D91" s="120"/>
      <c r="E91" s="120"/>
      <c r="F91" s="121"/>
      <c r="G91" s="121"/>
    </row>
    <row r="92" spans="4:7" x14ac:dyDescent="0.25">
      <c r="D92" s="120"/>
      <c r="E92" s="120"/>
      <c r="F92" s="121"/>
      <c r="G92" s="121"/>
    </row>
    <row r="93" spans="4:7" x14ac:dyDescent="0.25">
      <c r="D93" s="120"/>
      <c r="E93" s="120"/>
      <c r="F93" s="121"/>
      <c r="G93" s="121"/>
    </row>
    <row r="94" spans="4:7" x14ac:dyDescent="0.25">
      <c r="D94" s="120"/>
      <c r="E94" s="120"/>
      <c r="F94" s="121"/>
      <c r="G94" s="121"/>
    </row>
    <row r="95" spans="4:7" x14ac:dyDescent="0.25">
      <c r="D95" s="120"/>
      <c r="E95" s="120"/>
      <c r="F95" s="121"/>
      <c r="G95" s="121"/>
    </row>
    <row r="96" spans="4:7" x14ac:dyDescent="0.25">
      <c r="D96" s="120"/>
      <c r="E96" s="120"/>
      <c r="F96" s="121"/>
      <c r="G96" s="121"/>
    </row>
    <row r="97" spans="4:7" x14ac:dyDescent="0.25">
      <c r="D97" s="120"/>
      <c r="E97" s="120"/>
      <c r="F97" s="121"/>
      <c r="G97" s="121"/>
    </row>
    <row r="98" spans="4:7" x14ac:dyDescent="0.25">
      <c r="D98" s="120"/>
      <c r="E98" s="120"/>
      <c r="F98" s="121"/>
      <c r="G98" s="121"/>
    </row>
    <row r="99" spans="4:7" x14ac:dyDescent="0.25">
      <c r="D99" s="120"/>
      <c r="E99" s="120"/>
      <c r="F99" s="121"/>
      <c r="G99" s="121"/>
    </row>
    <row r="100" spans="4:7" x14ac:dyDescent="0.25">
      <c r="D100" s="120"/>
      <c r="E100" s="120"/>
      <c r="F100" s="121"/>
      <c r="G100" s="121"/>
    </row>
    <row r="101" spans="4:7" x14ac:dyDescent="0.25">
      <c r="D101" s="120"/>
      <c r="E101" s="120"/>
      <c r="F101" s="121"/>
      <c r="G101" s="121"/>
    </row>
    <row r="102" spans="4:7" x14ac:dyDescent="0.25">
      <c r="D102" s="120"/>
      <c r="E102" s="120"/>
      <c r="F102" s="121"/>
      <c r="G102" s="121"/>
    </row>
    <row r="103" spans="4:7" x14ac:dyDescent="0.25">
      <c r="D103" s="120"/>
      <c r="E103" s="120"/>
      <c r="F103" s="121"/>
      <c r="G103" s="121"/>
    </row>
    <row r="104" spans="4:7" x14ac:dyDescent="0.25">
      <c r="D104" s="120"/>
      <c r="E104" s="120"/>
      <c r="F104" s="121"/>
      <c r="G104" s="121"/>
    </row>
    <row r="105" spans="4:7" x14ac:dyDescent="0.25">
      <c r="D105" s="120"/>
      <c r="E105" s="120"/>
      <c r="F105" s="121"/>
      <c r="G105" s="121"/>
    </row>
    <row r="106" spans="4:7" x14ac:dyDescent="0.25">
      <c r="D106" s="120"/>
      <c r="E106" s="120"/>
      <c r="F106" s="121"/>
      <c r="G106" s="121"/>
    </row>
    <row r="107" spans="4:7" x14ac:dyDescent="0.25">
      <c r="D107" s="120"/>
      <c r="E107" s="120"/>
      <c r="F107" s="121"/>
      <c r="G107" s="121"/>
    </row>
    <row r="108" spans="4:7" x14ac:dyDescent="0.25">
      <c r="D108" s="120"/>
      <c r="E108" s="120"/>
      <c r="F108" s="121"/>
      <c r="G108" s="121"/>
    </row>
    <row r="109" spans="4:7" x14ac:dyDescent="0.25">
      <c r="D109" s="120"/>
      <c r="E109" s="120"/>
      <c r="F109" s="121"/>
      <c r="G109" s="121"/>
    </row>
    <row r="110" spans="4:7" x14ac:dyDescent="0.25">
      <c r="D110" s="120"/>
      <c r="E110" s="120"/>
      <c r="F110" s="121"/>
      <c r="G110" s="121"/>
    </row>
    <row r="111" spans="4:7" x14ac:dyDescent="0.25">
      <c r="D111" s="120"/>
      <c r="E111" s="120"/>
      <c r="F111" s="121"/>
      <c r="G111" s="121"/>
    </row>
    <row r="112" spans="4:7" x14ac:dyDescent="0.25">
      <c r="D112" s="120"/>
      <c r="E112" s="120"/>
      <c r="F112" s="121"/>
      <c r="G112" s="121"/>
    </row>
    <row r="113" spans="4:7" x14ac:dyDescent="0.25">
      <c r="D113" s="120"/>
      <c r="E113" s="120"/>
      <c r="F113" s="121"/>
      <c r="G113" s="121"/>
    </row>
    <row r="114" spans="4:7" x14ac:dyDescent="0.25">
      <c r="D114" s="120"/>
      <c r="E114" s="120"/>
      <c r="F114" s="121"/>
      <c r="G114" s="121"/>
    </row>
    <row r="115" spans="4:7" x14ac:dyDescent="0.25">
      <c r="D115" s="120"/>
      <c r="E115" s="120"/>
      <c r="F115" s="121"/>
      <c r="G115" s="121"/>
    </row>
    <row r="116" spans="4:7" x14ac:dyDescent="0.25">
      <c r="D116" s="120"/>
      <c r="E116" s="120"/>
      <c r="F116" s="121"/>
      <c r="G116" s="121"/>
    </row>
    <row r="117" spans="4:7" x14ac:dyDescent="0.25">
      <c r="D117" s="120"/>
      <c r="E117" s="120"/>
      <c r="F117" s="121"/>
      <c r="G117" s="121"/>
    </row>
    <row r="118" spans="4:7" x14ac:dyDescent="0.25">
      <c r="D118" s="120"/>
      <c r="E118" s="120"/>
      <c r="F118" s="121"/>
      <c r="G118" s="121"/>
    </row>
    <row r="119" spans="4:7" x14ac:dyDescent="0.25">
      <c r="D119" s="120"/>
      <c r="E119" s="120"/>
      <c r="F119" s="121"/>
      <c r="G119" s="121"/>
    </row>
    <row r="120" spans="4:7" x14ac:dyDescent="0.25">
      <c r="D120" s="120"/>
      <c r="E120" s="120"/>
      <c r="F120" s="121"/>
      <c r="G120" s="121"/>
    </row>
    <row r="121" spans="4:7" x14ac:dyDescent="0.25">
      <c r="D121" s="120"/>
      <c r="E121" s="120"/>
      <c r="F121" s="121"/>
      <c r="G121" s="121"/>
    </row>
    <row r="122" spans="4:7" x14ac:dyDescent="0.25">
      <c r="D122" s="120"/>
      <c r="E122" s="120"/>
      <c r="F122" s="121"/>
      <c r="G122" s="121"/>
    </row>
    <row r="123" spans="4:7" x14ac:dyDescent="0.25">
      <c r="D123" s="120"/>
      <c r="E123" s="120"/>
      <c r="F123" s="121"/>
      <c r="G123" s="121"/>
    </row>
    <row r="124" spans="4:7" x14ac:dyDescent="0.25">
      <c r="D124" s="120"/>
      <c r="E124" s="120"/>
      <c r="F124" s="121"/>
      <c r="G124" s="121"/>
    </row>
    <row r="125" spans="4:7" x14ac:dyDescent="0.25">
      <c r="D125" s="120"/>
      <c r="E125" s="120"/>
      <c r="F125" s="121"/>
      <c r="G125" s="121"/>
    </row>
    <row r="126" spans="4:7" x14ac:dyDescent="0.25">
      <c r="D126" s="120"/>
      <c r="E126" s="120"/>
      <c r="F126" s="121"/>
      <c r="G126" s="121"/>
    </row>
    <row r="127" spans="4:7" x14ac:dyDescent="0.25">
      <c r="D127" s="120"/>
      <c r="E127" s="120"/>
      <c r="F127" s="121"/>
      <c r="G127" s="121"/>
    </row>
    <row r="128" spans="4:7" x14ac:dyDescent="0.25">
      <c r="D128" s="120"/>
      <c r="E128" s="120"/>
      <c r="F128" s="121"/>
      <c r="G128" s="121"/>
    </row>
    <row r="129" spans="4:7" x14ac:dyDescent="0.25">
      <c r="D129" s="120"/>
      <c r="E129" s="120"/>
      <c r="F129" s="121"/>
      <c r="G129" s="121"/>
    </row>
    <row r="130" spans="4:7" x14ac:dyDescent="0.25">
      <c r="D130" s="120"/>
      <c r="E130" s="120"/>
      <c r="F130" s="121"/>
      <c r="G130" s="121"/>
    </row>
    <row r="131" spans="4:7" x14ac:dyDescent="0.25">
      <c r="D131" s="120"/>
      <c r="E131" s="120"/>
      <c r="F131" s="121"/>
      <c r="G131" s="121"/>
    </row>
    <row r="132" spans="4:7" x14ac:dyDescent="0.25">
      <c r="D132" s="120"/>
      <c r="E132" s="120"/>
      <c r="F132" s="121"/>
      <c r="G132" s="121"/>
    </row>
    <row r="133" spans="4:7" x14ac:dyDescent="0.25">
      <c r="D133" s="120"/>
      <c r="E133" s="120"/>
      <c r="F133" s="121"/>
      <c r="G133" s="121"/>
    </row>
    <row r="134" spans="4:7" x14ac:dyDescent="0.25">
      <c r="D134" s="120"/>
      <c r="E134" s="120"/>
      <c r="F134" s="121"/>
      <c r="G134" s="121"/>
    </row>
    <row r="135" spans="4:7" x14ac:dyDescent="0.25">
      <c r="D135" s="120"/>
      <c r="E135" s="120"/>
      <c r="F135" s="121"/>
      <c r="G135" s="121"/>
    </row>
    <row r="136" spans="4:7" x14ac:dyDescent="0.25">
      <c r="D136" s="120"/>
      <c r="E136" s="120"/>
      <c r="F136" s="121"/>
      <c r="G136" s="121"/>
    </row>
    <row r="137" spans="4:7" x14ac:dyDescent="0.25">
      <c r="D137" s="120"/>
      <c r="E137" s="120"/>
      <c r="F137" s="121"/>
      <c r="G137" s="121"/>
    </row>
    <row r="138" spans="4:7" x14ac:dyDescent="0.25">
      <c r="D138" s="120"/>
      <c r="E138" s="120"/>
      <c r="F138" s="121"/>
      <c r="G138" s="121"/>
    </row>
    <row r="139" spans="4:7" x14ac:dyDescent="0.25">
      <c r="D139" s="120"/>
      <c r="E139" s="120"/>
      <c r="F139" s="121"/>
      <c r="G139" s="121"/>
    </row>
    <row r="140" spans="4:7" x14ac:dyDescent="0.25">
      <c r="D140" s="120"/>
      <c r="E140" s="120"/>
      <c r="F140" s="121"/>
      <c r="G140" s="121"/>
    </row>
    <row r="141" spans="4:7" x14ac:dyDescent="0.25">
      <c r="D141" s="120"/>
      <c r="E141" s="120"/>
      <c r="F141" s="121"/>
      <c r="G141" s="121"/>
    </row>
    <row r="142" spans="4:7" x14ac:dyDescent="0.25">
      <c r="D142" s="120"/>
      <c r="E142" s="120"/>
      <c r="F142" s="121"/>
      <c r="G142" s="121"/>
    </row>
    <row r="143" spans="4:7" x14ac:dyDescent="0.25">
      <c r="D143" s="120"/>
      <c r="E143" s="120"/>
      <c r="F143" s="121"/>
      <c r="G143" s="121"/>
    </row>
    <row r="144" spans="4:7" x14ac:dyDescent="0.25">
      <c r="D144" s="120"/>
      <c r="E144" s="120"/>
      <c r="F144" s="121"/>
      <c r="G144" s="121"/>
    </row>
    <row r="145" spans="4:7" x14ac:dyDescent="0.25">
      <c r="D145" s="120"/>
      <c r="E145" s="120"/>
      <c r="F145" s="121"/>
      <c r="G145" s="121"/>
    </row>
    <row r="146" spans="4:7" x14ac:dyDescent="0.25">
      <c r="D146" s="120"/>
      <c r="E146" s="120"/>
      <c r="F146" s="121"/>
      <c r="G146" s="121"/>
    </row>
    <row r="147" spans="4:7" x14ac:dyDescent="0.25">
      <c r="D147" s="120"/>
      <c r="E147" s="120"/>
      <c r="F147" s="121"/>
      <c r="G147" s="121"/>
    </row>
    <row r="148" spans="4:7" x14ac:dyDescent="0.25">
      <c r="D148" s="120"/>
      <c r="E148" s="120"/>
      <c r="F148" s="121"/>
      <c r="G148" s="121"/>
    </row>
    <row r="149" spans="4:7" x14ac:dyDescent="0.25">
      <c r="D149" s="120"/>
      <c r="E149" s="120"/>
      <c r="F149" s="121"/>
      <c r="G149" s="121"/>
    </row>
    <row r="150" spans="4:7" x14ac:dyDescent="0.25">
      <c r="D150" s="120"/>
      <c r="E150" s="120"/>
      <c r="F150" s="121"/>
      <c r="G150" s="121"/>
    </row>
    <row r="151" spans="4:7" x14ac:dyDescent="0.25">
      <c r="D151" s="120"/>
      <c r="E151" s="120"/>
      <c r="F151" s="121"/>
      <c r="G151" s="121"/>
    </row>
    <row r="152" spans="4:7" x14ac:dyDescent="0.25">
      <c r="D152" s="120"/>
      <c r="E152" s="120"/>
      <c r="F152" s="121"/>
      <c r="G152" s="121"/>
    </row>
    <row r="153" spans="4:7" x14ac:dyDescent="0.25">
      <c r="D153" s="120"/>
      <c r="E153" s="120"/>
      <c r="F153" s="121"/>
      <c r="G153" s="121"/>
    </row>
    <row r="154" spans="4:7" x14ac:dyDescent="0.25">
      <c r="D154" s="120"/>
      <c r="E154" s="120"/>
      <c r="F154" s="121"/>
      <c r="G154" s="121"/>
    </row>
    <row r="155" spans="4:7" x14ac:dyDescent="0.25">
      <c r="D155" s="120"/>
      <c r="E155" s="120"/>
      <c r="F155" s="121"/>
      <c r="G155" s="121"/>
    </row>
    <row r="156" spans="4:7" x14ac:dyDescent="0.25">
      <c r="D156" s="120"/>
      <c r="E156" s="120"/>
      <c r="F156" s="121"/>
      <c r="G156" s="121"/>
    </row>
    <row r="157" spans="4:7" x14ac:dyDescent="0.25">
      <c r="D157" s="120"/>
      <c r="E157" s="120"/>
      <c r="F157" s="121"/>
      <c r="G157" s="121"/>
    </row>
    <row r="158" spans="4:7" x14ac:dyDescent="0.25">
      <c r="D158" s="120"/>
      <c r="E158" s="120"/>
      <c r="F158" s="121"/>
      <c r="G158" s="121"/>
    </row>
    <row r="159" spans="4:7" x14ac:dyDescent="0.25">
      <c r="D159" s="120"/>
      <c r="E159" s="120"/>
      <c r="F159" s="121"/>
      <c r="G159" s="121"/>
    </row>
    <row r="160" spans="4:7" x14ac:dyDescent="0.25">
      <c r="D160" s="120"/>
      <c r="E160" s="120"/>
      <c r="F160" s="121"/>
      <c r="G160" s="121"/>
    </row>
    <row r="161" spans="4:7" x14ac:dyDescent="0.25">
      <c r="D161" s="120"/>
      <c r="E161" s="120"/>
      <c r="F161" s="121"/>
      <c r="G161" s="121"/>
    </row>
    <row r="162" spans="4:7" x14ac:dyDescent="0.25">
      <c r="D162" s="120"/>
      <c r="E162" s="120"/>
      <c r="F162" s="121"/>
      <c r="G162" s="121"/>
    </row>
    <row r="163" spans="4:7" x14ac:dyDescent="0.25">
      <c r="D163" s="120"/>
      <c r="E163" s="120"/>
      <c r="F163" s="121"/>
      <c r="G163" s="121"/>
    </row>
    <row r="164" spans="4:7" x14ac:dyDescent="0.25">
      <c r="D164" s="120"/>
      <c r="E164" s="120"/>
      <c r="F164" s="121"/>
      <c r="G164" s="121"/>
    </row>
    <row r="165" spans="4:7" x14ac:dyDescent="0.25">
      <c r="D165" s="120"/>
      <c r="E165" s="120"/>
      <c r="F165" s="121"/>
      <c r="G165" s="121"/>
    </row>
    <row r="166" spans="4:7" x14ac:dyDescent="0.25">
      <c r="D166" s="120"/>
      <c r="E166" s="120"/>
      <c r="F166" s="121"/>
      <c r="G166" s="121"/>
    </row>
    <row r="167" spans="4:7" x14ac:dyDescent="0.25">
      <c r="D167" s="120"/>
      <c r="E167" s="120"/>
      <c r="F167" s="121"/>
      <c r="G167" s="121"/>
    </row>
    <row r="168" spans="4:7" x14ac:dyDescent="0.25">
      <c r="D168" s="120"/>
      <c r="E168" s="120"/>
      <c r="F168" s="121"/>
      <c r="G168" s="121"/>
    </row>
    <row r="169" spans="4:7" x14ac:dyDescent="0.25">
      <c r="D169" s="120"/>
      <c r="E169" s="120"/>
      <c r="F169" s="121"/>
      <c r="G169" s="121"/>
    </row>
    <row r="170" spans="4:7" x14ac:dyDescent="0.25">
      <c r="D170" s="120"/>
      <c r="E170" s="120"/>
      <c r="F170" s="121"/>
      <c r="G170" s="121"/>
    </row>
    <row r="171" spans="4:7" x14ac:dyDescent="0.25">
      <c r="D171" s="120"/>
      <c r="E171" s="120"/>
      <c r="F171" s="121"/>
      <c r="G171" s="121"/>
    </row>
    <row r="172" spans="4:7" x14ac:dyDescent="0.25">
      <c r="D172" s="120"/>
      <c r="E172" s="120"/>
      <c r="F172" s="121"/>
      <c r="G172" s="121"/>
    </row>
    <row r="173" spans="4:7" x14ac:dyDescent="0.25">
      <c r="D173" s="120"/>
      <c r="E173" s="120"/>
      <c r="F173" s="121"/>
      <c r="G173" s="121"/>
    </row>
    <row r="174" spans="4:7" x14ac:dyDescent="0.25">
      <c r="D174" s="120"/>
      <c r="E174" s="120"/>
      <c r="F174" s="121"/>
      <c r="G174" s="121"/>
    </row>
    <row r="175" spans="4:7" x14ac:dyDescent="0.25">
      <c r="D175" s="120"/>
      <c r="E175" s="120"/>
      <c r="F175" s="121"/>
      <c r="G175" s="121"/>
    </row>
    <row r="176" spans="4:7" x14ac:dyDescent="0.25">
      <c r="D176" s="120"/>
      <c r="E176" s="120"/>
      <c r="F176" s="121"/>
      <c r="G176" s="121"/>
    </row>
    <row r="177" spans="4:7" x14ac:dyDescent="0.25">
      <c r="D177" s="120"/>
      <c r="E177" s="120"/>
      <c r="F177" s="121"/>
      <c r="G177" s="121"/>
    </row>
    <row r="178" spans="4:7" x14ac:dyDescent="0.25">
      <c r="D178" s="120"/>
      <c r="E178" s="120"/>
      <c r="F178" s="121"/>
      <c r="G178" s="121"/>
    </row>
    <row r="179" spans="4:7" x14ac:dyDescent="0.25">
      <c r="D179" s="120"/>
      <c r="E179" s="120"/>
      <c r="F179" s="121"/>
      <c r="G179" s="121"/>
    </row>
    <row r="180" spans="4:7" x14ac:dyDescent="0.25">
      <c r="D180" s="120"/>
      <c r="E180" s="120"/>
      <c r="F180" s="121"/>
      <c r="G180" s="121"/>
    </row>
    <row r="181" spans="4:7" x14ac:dyDescent="0.25">
      <c r="D181" s="120"/>
      <c r="E181" s="120"/>
      <c r="F181" s="121"/>
      <c r="G181" s="121"/>
    </row>
    <row r="182" spans="4:7" x14ac:dyDescent="0.25">
      <c r="D182" s="120"/>
      <c r="E182" s="120"/>
      <c r="F182" s="121"/>
      <c r="G182" s="121"/>
    </row>
    <row r="183" spans="4:7" x14ac:dyDescent="0.25">
      <c r="D183" s="120"/>
      <c r="E183" s="120"/>
      <c r="F183" s="121"/>
      <c r="G183" s="121"/>
    </row>
    <row r="184" spans="4:7" x14ac:dyDescent="0.25">
      <c r="D184" s="120"/>
      <c r="E184" s="120"/>
      <c r="F184" s="121"/>
      <c r="G184" s="121"/>
    </row>
    <row r="185" spans="4:7" x14ac:dyDescent="0.25">
      <c r="D185" s="120"/>
      <c r="E185" s="120"/>
      <c r="F185" s="121"/>
      <c r="G185" s="121"/>
    </row>
    <row r="186" spans="4:7" x14ac:dyDescent="0.25">
      <c r="D186" s="120"/>
      <c r="E186" s="120"/>
      <c r="F186" s="121"/>
      <c r="G186" s="121"/>
    </row>
    <row r="187" spans="4:7" x14ac:dyDescent="0.25">
      <c r="D187" s="120"/>
      <c r="E187" s="120"/>
      <c r="F187" s="121"/>
      <c r="G187" s="121"/>
    </row>
    <row r="188" spans="4:7" x14ac:dyDescent="0.25">
      <c r="D188" s="120"/>
      <c r="E188" s="120"/>
      <c r="F188" s="121"/>
      <c r="G188" s="121"/>
    </row>
    <row r="189" spans="4:7" x14ac:dyDescent="0.25">
      <c r="D189" s="120"/>
      <c r="E189" s="120"/>
      <c r="F189" s="121"/>
      <c r="G189" s="121"/>
    </row>
    <row r="190" spans="4:7" x14ac:dyDescent="0.25">
      <c r="D190" s="120"/>
      <c r="E190" s="120"/>
      <c r="F190" s="121"/>
      <c r="G190" s="121"/>
    </row>
    <row r="191" spans="4:7" x14ac:dyDescent="0.25">
      <c r="D191" s="120"/>
      <c r="E191" s="120"/>
      <c r="F191" s="121"/>
      <c r="G191" s="121"/>
    </row>
    <row r="192" spans="4:7" x14ac:dyDescent="0.25">
      <c r="D192" s="120"/>
      <c r="E192" s="120"/>
      <c r="F192" s="121"/>
      <c r="G192" s="121"/>
    </row>
    <row r="193" spans="4:7" x14ac:dyDescent="0.25">
      <c r="D193" s="120"/>
      <c r="E193" s="120"/>
      <c r="F193" s="121"/>
      <c r="G193" s="121"/>
    </row>
    <row r="194" spans="4:7" x14ac:dyDescent="0.25">
      <c r="D194" s="120"/>
      <c r="E194" s="120"/>
      <c r="F194" s="121"/>
      <c r="G194" s="121"/>
    </row>
    <row r="195" spans="4:7" x14ac:dyDescent="0.25">
      <c r="D195" s="120"/>
      <c r="E195" s="120"/>
      <c r="F195" s="121"/>
      <c r="G195" s="121"/>
    </row>
    <row r="196" spans="4:7" x14ac:dyDescent="0.25">
      <c r="D196" s="120"/>
      <c r="E196" s="120"/>
      <c r="F196" s="121"/>
      <c r="G196" s="121"/>
    </row>
    <row r="197" spans="4:7" x14ac:dyDescent="0.25">
      <c r="D197" s="120"/>
      <c r="E197" s="120"/>
      <c r="F197" s="121"/>
      <c r="G197" s="121"/>
    </row>
    <row r="198" spans="4:7" x14ac:dyDescent="0.25">
      <c r="D198" s="120"/>
      <c r="E198" s="120"/>
      <c r="F198" s="121"/>
      <c r="G198" s="121"/>
    </row>
    <row r="199" spans="4:7" x14ac:dyDescent="0.25">
      <c r="D199" s="120"/>
      <c r="E199" s="120"/>
      <c r="F199" s="121"/>
      <c r="G199" s="121"/>
    </row>
    <row r="200" spans="4:7" x14ac:dyDescent="0.25">
      <c r="D200" s="120"/>
      <c r="E200" s="120"/>
      <c r="F200" s="121"/>
      <c r="G200" s="121"/>
    </row>
    <row r="201" spans="4:7" x14ac:dyDescent="0.25">
      <c r="D201" s="120"/>
      <c r="E201" s="120"/>
      <c r="F201" s="121"/>
      <c r="G201" s="121"/>
    </row>
    <row r="202" spans="4:7" x14ac:dyDescent="0.25">
      <c r="D202" s="120"/>
      <c r="E202" s="120"/>
      <c r="F202" s="121"/>
      <c r="G202" s="121"/>
    </row>
    <row r="203" spans="4:7" x14ac:dyDescent="0.25">
      <c r="D203" s="120"/>
      <c r="E203" s="120"/>
      <c r="F203" s="121"/>
      <c r="G203" s="121"/>
    </row>
    <row r="204" spans="4:7" x14ac:dyDescent="0.25">
      <c r="D204" s="120"/>
      <c r="E204" s="120"/>
      <c r="F204" s="121"/>
      <c r="G204" s="121"/>
    </row>
    <row r="205" spans="4:7" x14ac:dyDescent="0.25">
      <c r="D205" s="120"/>
      <c r="E205" s="120"/>
      <c r="F205" s="121"/>
      <c r="G205" s="121"/>
    </row>
    <row r="206" spans="4:7" x14ac:dyDescent="0.25">
      <c r="D206" s="120"/>
      <c r="E206" s="120"/>
      <c r="F206" s="121"/>
      <c r="G206" s="121"/>
    </row>
    <row r="207" spans="4:7" x14ac:dyDescent="0.25">
      <c r="D207" s="120"/>
      <c r="E207" s="120"/>
      <c r="F207" s="121"/>
      <c r="G207" s="121"/>
    </row>
    <row r="208" spans="4:7" x14ac:dyDescent="0.25">
      <c r="D208" s="120"/>
      <c r="E208" s="120"/>
      <c r="F208" s="121"/>
      <c r="G208" s="121"/>
    </row>
    <row r="209" spans="4:7" x14ac:dyDescent="0.25">
      <c r="D209" s="120"/>
      <c r="E209" s="120"/>
      <c r="F209" s="121"/>
      <c r="G209" s="121"/>
    </row>
    <row r="210" spans="4:7" x14ac:dyDescent="0.25">
      <c r="D210" s="120"/>
      <c r="E210" s="120"/>
      <c r="F210" s="121"/>
      <c r="G210" s="121"/>
    </row>
    <row r="211" spans="4:7" x14ac:dyDescent="0.25">
      <c r="D211" s="120"/>
      <c r="E211" s="120"/>
      <c r="F211" s="121"/>
      <c r="G211" s="121"/>
    </row>
    <row r="212" spans="4:7" x14ac:dyDescent="0.25">
      <c r="D212" s="120"/>
      <c r="E212" s="120"/>
      <c r="F212" s="121"/>
      <c r="G212" s="121"/>
    </row>
    <row r="213" spans="4:7" x14ac:dyDescent="0.25">
      <c r="D213" s="120"/>
      <c r="E213" s="120"/>
      <c r="F213" s="121"/>
      <c r="G213" s="121"/>
    </row>
    <row r="214" spans="4:7" x14ac:dyDescent="0.25">
      <c r="D214" s="120"/>
      <c r="E214" s="120"/>
      <c r="F214" s="121"/>
      <c r="G214" s="121"/>
    </row>
    <row r="215" spans="4:7" x14ac:dyDescent="0.25">
      <c r="D215" s="120"/>
      <c r="E215" s="120"/>
      <c r="F215" s="121"/>
      <c r="G215" s="121"/>
    </row>
    <row r="216" spans="4:7" x14ac:dyDescent="0.25">
      <c r="D216" s="120"/>
      <c r="E216" s="120"/>
      <c r="F216" s="121"/>
      <c r="G216" s="121"/>
    </row>
    <row r="217" spans="4:7" x14ac:dyDescent="0.25">
      <c r="D217" s="120"/>
      <c r="E217" s="120"/>
      <c r="F217" s="121"/>
      <c r="G217" s="121"/>
    </row>
    <row r="218" spans="4:7" x14ac:dyDescent="0.25">
      <c r="D218" s="120"/>
      <c r="E218" s="120"/>
      <c r="F218" s="121"/>
      <c r="G218" s="121"/>
    </row>
    <row r="219" spans="4:7" x14ac:dyDescent="0.25">
      <c r="D219" s="120"/>
      <c r="E219" s="120"/>
      <c r="F219" s="121"/>
      <c r="G219" s="121"/>
    </row>
    <row r="220" spans="4:7" x14ac:dyDescent="0.25">
      <c r="D220" s="120"/>
      <c r="E220" s="120"/>
      <c r="F220" s="121"/>
      <c r="G220" s="121"/>
    </row>
    <row r="221" spans="4:7" x14ac:dyDescent="0.25">
      <c r="D221" s="120"/>
      <c r="E221" s="120"/>
      <c r="F221" s="121"/>
      <c r="G221" s="121"/>
    </row>
    <row r="222" spans="4:7" x14ac:dyDescent="0.25">
      <c r="D222" s="120"/>
      <c r="E222" s="120"/>
      <c r="F222" s="121"/>
      <c r="G222" s="121"/>
    </row>
    <row r="223" spans="4:7" x14ac:dyDescent="0.25">
      <c r="D223" s="120"/>
      <c r="E223" s="120"/>
      <c r="F223" s="121"/>
      <c r="G223" s="121"/>
    </row>
    <row r="224" spans="4:7" x14ac:dyDescent="0.25">
      <c r="D224" s="120"/>
      <c r="E224" s="120"/>
      <c r="F224" s="121"/>
      <c r="G224" s="121"/>
    </row>
    <row r="225" spans="4:7" x14ac:dyDescent="0.25">
      <c r="D225" s="120"/>
      <c r="E225" s="120"/>
      <c r="F225" s="121"/>
      <c r="G225" s="121"/>
    </row>
    <row r="226" spans="4:7" x14ac:dyDescent="0.25">
      <c r="D226" s="120"/>
      <c r="E226" s="120"/>
      <c r="F226" s="121"/>
      <c r="G226" s="121"/>
    </row>
    <row r="227" spans="4:7" x14ac:dyDescent="0.25">
      <c r="D227" s="120"/>
      <c r="E227" s="120"/>
      <c r="F227" s="121"/>
      <c r="G227" s="121"/>
    </row>
    <row r="228" spans="4:7" x14ac:dyDescent="0.25">
      <c r="D228" s="120"/>
      <c r="E228" s="120"/>
      <c r="F228" s="121"/>
      <c r="G228" s="121"/>
    </row>
    <row r="229" spans="4:7" x14ac:dyDescent="0.25">
      <c r="D229" s="120"/>
      <c r="E229" s="120"/>
      <c r="F229" s="121"/>
      <c r="G229" s="121"/>
    </row>
    <row r="230" spans="4:7" x14ac:dyDescent="0.25">
      <c r="D230" s="120"/>
      <c r="E230" s="120"/>
      <c r="F230" s="121"/>
      <c r="G230" s="121"/>
    </row>
    <row r="231" spans="4:7" x14ac:dyDescent="0.25">
      <c r="D231" s="120"/>
      <c r="E231" s="120"/>
      <c r="F231" s="121"/>
      <c r="G231" s="121"/>
    </row>
    <row r="232" spans="4:7" x14ac:dyDescent="0.25">
      <c r="D232" s="120"/>
      <c r="E232" s="120"/>
      <c r="F232" s="121"/>
      <c r="G232" s="121"/>
    </row>
    <row r="233" spans="4:7" x14ac:dyDescent="0.25">
      <c r="D233" s="120"/>
      <c r="E233" s="120"/>
      <c r="F233" s="121"/>
      <c r="G233" s="121"/>
    </row>
    <row r="234" spans="4:7" x14ac:dyDescent="0.25">
      <c r="D234" s="120"/>
      <c r="E234" s="120"/>
      <c r="F234" s="121"/>
      <c r="G234" s="121"/>
    </row>
    <row r="235" spans="4:7" x14ac:dyDescent="0.25">
      <c r="D235" s="120"/>
      <c r="E235" s="120"/>
      <c r="F235" s="121"/>
      <c r="G235" s="121"/>
    </row>
    <row r="236" spans="4:7" x14ac:dyDescent="0.25">
      <c r="D236" s="120"/>
      <c r="E236" s="120"/>
      <c r="F236" s="121"/>
      <c r="G236" s="121"/>
    </row>
    <row r="237" spans="4:7" x14ac:dyDescent="0.25">
      <c r="D237" s="120"/>
      <c r="E237" s="120"/>
      <c r="F237" s="121"/>
      <c r="G237" s="121"/>
    </row>
    <row r="238" spans="4:7" x14ac:dyDescent="0.25">
      <c r="D238" s="120"/>
      <c r="E238" s="120"/>
      <c r="F238" s="121"/>
      <c r="G238" s="121"/>
    </row>
    <row r="239" spans="4:7" x14ac:dyDescent="0.25">
      <c r="D239" s="120"/>
      <c r="E239" s="120"/>
      <c r="F239" s="121"/>
      <c r="G239" s="121"/>
    </row>
    <row r="240" spans="4:7" x14ac:dyDescent="0.25">
      <c r="D240" s="120"/>
      <c r="E240" s="120"/>
      <c r="F240" s="121"/>
      <c r="G240" s="121"/>
    </row>
    <row r="241" spans="4:7" x14ac:dyDescent="0.25">
      <c r="D241" s="120"/>
      <c r="E241" s="120"/>
      <c r="F241" s="121"/>
      <c r="G241" s="121"/>
    </row>
    <row r="242" spans="4:7" x14ac:dyDescent="0.25">
      <c r="D242" s="120"/>
      <c r="E242" s="120"/>
      <c r="F242" s="121"/>
      <c r="G242" s="121"/>
    </row>
    <row r="243" spans="4:7" x14ac:dyDescent="0.25">
      <c r="D243" s="120"/>
      <c r="E243" s="120"/>
      <c r="F243" s="121"/>
      <c r="G243" s="121"/>
    </row>
    <row r="244" spans="4:7" x14ac:dyDescent="0.25">
      <c r="D244" s="120"/>
      <c r="E244" s="120"/>
      <c r="F244" s="121"/>
      <c r="G244" s="121"/>
    </row>
    <row r="245" spans="4:7" x14ac:dyDescent="0.25">
      <c r="D245" s="120"/>
      <c r="E245" s="120"/>
      <c r="F245" s="121"/>
      <c r="G245" s="121"/>
    </row>
    <row r="246" spans="4:7" x14ac:dyDescent="0.25">
      <c r="D246" s="120"/>
      <c r="E246" s="120"/>
      <c r="F246" s="121"/>
      <c r="G246" s="121"/>
    </row>
    <row r="247" spans="4:7" x14ac:dyDescent="0.25">
      <c r="D247" s="120"/>
      <c r="E247" s="120"/>
      <c r="F247" s="121"/>
      <c r="G247" s="121"/>
    </row>
    <row r="248" spans="4:7" x14ac:dyDescent="0.25">
      <c r="D248" s="120"/>
      <c r="E248" s="120"/>
      <c r="F248" s="121"/>
      <c r="G248" s="121"/>
    </row>
    <row r="249" spans="4:7" x14ac:dyDescent="0.25">
      <c r="D249" s="120"/>
      <c r="E249" s="120"/>
      <c r="F249" s="121"/>
      <c r="G249" s="121"/>
    </row>
    <row r="250" spans="4:7" x14ac:dyDescent="0.25">
      <c r="D250" s="120"/>
      <c r="E250" s="120"/>
      <c r="F250" s="121"/>
      <c r="G250" s="121"/>
    </row>
    <row r="251" spans="4:7" x14ac:dyDescent="0.25">
      <c r="D251" s="120"/>
      <c r="E251" s="120"/>
      <c r="F251" s="121"/>
      <c r="G251" s="121"/>
    </row>
    <row r="252" spans="4:7" x14ac:dyDescent="0.25">
      <c r="D252" s="120"/>
      <c r="E252" s="120"/>
      <c r="F252" s="121"/>
      <c r="G252" s="121"/>
    </row>
    <row r="253" spans="4:7" x14ac:dyDescent="0.25">
      <c r="D253" s="120"/>
      <c r="E253" s="120"/>
      <c r="F253" s="121"/>
      <c r="G253" s="121"/>
    </row>
    <row r="254" spans="4:7" x14ac:dyDescent="0.25">
      <c r="D254" s="120"/>
      <c r="E254" s="120"/>
      <c r="F254" s="121"/>
      <c r="G254" s="121"/>
    </row>
    <row r="255" spans="4:7" x14ac:dyDescent="0.25">
      <c r="D255" s="120"/>
      <c r="E255" s="120"/>
      <c r="F255" s="121"/>
      <c r="G255" s="121"/>
    </row>
    <row r="256" spans="4:7" x14ac:dyDescent="0.25">
      <c r="D256" s="120"/>
      <c r="E256" s="120"/>
      <c r="F256" s="121"/>
      <c r="G256" s="121"/>
    </row>
    <row r="257" spans="4:7" x14ac:dyDescent="0.25">
      <c r="D257" s="120"/>
      <c r="E257" s="120"/>
      <c r="F257" s="121"/>
      <c r="G257" s="121"/>
    </row>
    <row r="258" spans="4:7" x14ac:dyDescent="0.25">
      <c r="D258" s="120"/>
      <c r="E258" s="120"/>
      <c r="F258" s="121"/>
      <c r="G258" s="121"/>
    </row>
    <row r="259" spans="4:7" x14ac:dyDescent="0.25">
      <c r="D259" s="120"/>
      <c r="E259" s="120"/>
      <c r="F259" s="121"/>
      <c r="G259" s="121"/>
    </row>
    <row r="260" spans="4:7" x14ac:dyDescent="0.25">
      <c r="D260" s="120"/>
      <c r="E260" s="120"/>
      <c r="F260" s="121"/>
      <c r="G260" s="121"/>
    </row>
    <row r="261" spans="4:7" x14ac:dyDescent="0.25">
      <c r="D261" s="120"/>
      <c r="E261" s="120"/>
      <c r="F261" s="121"/>
      <c r="G261" s="121"/>
    </row>
    <row r="262" spans="4:7" x14ac:dyDescent="0.25">
      <c r="D262" s="120"/>
      <c r="E262" s="120"/>
      <c r="F262" s="121"/>
      <c r="G262" s="121"/>
    </row>
    <row r="263" spans="4:7" x14ac:dyDescent="0.25">
      <c r="D263" s="120"/>
      <c r="E263" s="120"/>
      <c r="F263" s="121"/>
      <c r="G263" s="121"/>
    </row>
    <row r="264" spans="4:7" x14ac:dyDescent="0.25">
      <c r="D264" s="120"/>
      <c r="E264" s="120"/>
      <c r="F264" s="121"/>
      <c r="G264" s="121"/>
    </row>
    <row r="265" spans="4:7" x14ac:dyDescent="0.25">
      <c r="D265" s="120"/>
      <c r="E265" s="120"/>
      <c r="F265" s="121"/>
      <c r="G265" s="121"/>
    </row>
    <row r="266" spans="4:7" x14ac:dyDescent="0.25">
      <c r="D266" s="120"/>
      <c r="E266" s="120"/>
      <c r="F266" s="121"/>
      <c r="G266" s="121"/>
    </row>
    <row r="267" spans="4:7" x14ac:dyDescent="0.25">
      <c r="D267" s="120"/>
      <c r="E267" s="120"/>
      <c r="F267" s="121"/>
      <c r="G267" s="121"/>
    </row>
    <row r="268" spans="4:7" x14ac:dyDescent="0.25">
      <c r="D268" s="120"/>
      <c r="E268" s="120"/>
      <c r="F268" s="121"/>
      <c r="G268" s="121"/>
    </row>
    <row r="269" spans="4:7" x14ac:dyDescent="0.25">
      <c r="D269" s="120"/>
      <c r="E269" s="120"/>
      <c r="F269" s="121"/>
      <c r="G269" s="121"/>
    </row>
    <row r="270" spans="4:7" x14ac:dyDescent="0.25">
      <c r="D270" s="120"/>
      <c r="E270" s="120"/>
      <c r="F270" s="121"/>
      <c r="G270" s="121"/>
    </row>
    <row r="271" spans="4:7" x14ac:dyDescent="0.25">
      <c r="D271" s="120"/>
      <c r="E271" s="120"/>
      <c r="F271" s="121"/>
      <c r="G271" s="121"/>
    </row>
    <row r="272" spans="4:7" x14ac:dyDescent="0.25">
      <c r="D272" s="120"/>
      <c r="E272" s="120"/>
      <c r="F272" s="121"/>
      <c r="G272" s="121"/>
    </row>
    <row r="273" spans="4:7" x14ac:dyDescent="0.25">
      <c r="D273" s="120"/>
      <c r="E273" s="120"/>
      <c r="F273" s="121"/>
      <c r="G273" s="121"/>
    </row>
    <row r="274" spans="4:7" x14ac:dyDescent="0.25">
      <c r="D274" s="120"/>
      <c r="E274" s="120"/>
      <c r="F274" s="121"/>
      <c r="G274" s="121"/>
    </row>
    <row r="275" spans="4:7" x14ac:dyDescent="0.25">
      <c r="D275" s="120"/>
      <c r="E275" s="120"/>
      <c r="F275" s="121"/>
      <c r="G275" s="121"/>
    </row>
    <row r="276" spans="4:7" x14ac:dyDescent="0.25">
      <c r="D276" s="120"/>
      <c r="E276" s="120"/>
      <c r="F276" s="121"/>
      <c r="G276" s="121"/>
    </row>
    <row r="277" spans="4:7" x14ac:dyDescent="0.25">
      <c r="D277" s="120"/>
      <c r="E277" s="120"/>
      <c r="F277" s="121"/>
      <c r="G277" s="121"/>
    </row>
    <row r="278" spans="4:7" x14ac:dyDescent="0.25">
      <c r="D278" s="120"/>
      <c r="E278" s="120"/>
      <c r="F278" s="121"/>
      <c r="G278" s="121"/>
    </row>
    <row r="279" spans="4:7" x14ac:dyDescent="0.25">
      <c r="D279" s="120"/>
      <c r="E279" s="120"/>
      <c r="F279" s="121"/>
      <c r="G279" s="121"/>
    </row>
    <row r="280" spans="4:7" x14ac:dyDescent="0.25">
      <c r="D280" s="120"/>
      <c r="E280" s="120"/>
      <c r="F280" s="121"/>
      <c r="G280" s="121"/>
    </row>
    <row r="281" spans="4:7" x14ac:dyDescent="0.25">
      <c r="D281" s="120"/>
      <c r="E281" s="120"/>
      <c r="F281" s="121"/>
      <c r="G281" s="121"/>
    </row>
    <row r="282" spans="4:7" x14ac:dyDescent="0.25">
      <c r="D282" s="120"/>
      <c r="E282" s="120"/>
      <c r="F282" s="121"/>
      <c r="G282" s="121"/>
    </row>
    <row r="283" spans="4:7" x14ac:dyDescent="0.25">
      <c r="D283" s="120"/>
      <c r="E283" s="120"/>
      <c r="F283" s="121"/>
      <c r="G283" s="121"/>
    </row>
    <row r="284" spans="4:7" x14ac:dyDescent="0.25">
      <c r="D284" s="120"/>
      <c r="E284" s="120"/>
      <c r="F284" s="121"/>
      <c r="G284" s="121"/>
    </row>
    <row r="285" spans="4:7" x14ac:dyDescent="0.25">
      <c r="D285" s="120"/>
      <c r="E285" s="120"/>
      <c r="F285" s="121"/>
      <c r="G285" s="121"/>
    </row>
    <row r="286" spans="4:7" x14ac:dyDescent="0.25">
      <c r="D286" s="120"/>
      <c r="E286" s="120"/>
      <c r="F286" s="121"/>
      <c r="G286" s="121"/>
    </row>
    <row r="287" spans="4:7" x14ac:dyDescent="0.25">
      <c r="D287" s="120"/>
      <c r="E287" s="120"/>
      <c r="F287" s="121"/>
      <c r="G287" s="121"/>
    </row>
    <row r="288" spans="4:7" x14ac:dyDescent="0.25">
      <c r="D288" s="120"/>
      <c r="E288" s="120"/>
      <c r="F288" s="121"/>
      <c r="G288" s="121"/>
    </row>
    <row r="289" spans="4:7" x14ac:dyDescent="0.25">
      <c r="D289" s="120"/>
      <c r="E289" s="120"/>
      <c r="F289" s="121"/>
      <c r="G289" s="121"/>
    </row>
    <row r="290" spans="4:7" x14ac:dyDescent="0.25">
      <c r="D290" s="120"/>
      <c r="E290" s="120"/>
      <c r="F290" s="121"/>
      <c r="G290" s="121"/>
    </row>
    <row r="291" spans="4:7" x14ac:dyDescent="0.25">
      <c r="D291" s="120"/>
      <c r="E291" s="120"/>
      <c r="F291" s="121"/>
      <c r="G291" s="121"/>
    </row>
    <row r="292" spans="4:7" x14ac:dyDescent="0.25">
      <c r="D292" s="120"/>
      <c r="E292" s="120"/>
      <c r="F292" s="121"/>
      <c r="G292" s="121"/>
    </row>
    <row r="293" spans="4:7" x14ac:dyDescent="0.25">
      <c r="D293" s="120"/>
      <c r="E293" s="120"/>
      <c r="F293" s="121"/>
      <c r="G293" s="121"/>
    </row>
    <row r="294" spans="4:7" x14ac:dyDescent="0.25">
      <c r="D294" s="120"/>
      <c r="E294" s="120"/>
      <c r="F294" s="121"/>
      <c r="G294" s="121"/>
    </row>
    <row r="295" spans="4:7" x14ac:dyDescent="0.25">
      <c r="D295" s="120"/>
      <c r="E295" s="120"/>
      <c r="F295" s="121"/>
      <c r="G295" s="121"/>
    </row>
    <row r="296" spans="4:7" x14ac:dyDescent="0.25">
      <c r="D296" s="120"/>
      <c r="E296" s="120"/>
      <c r="F296" s="121"/>
      <c r="G296" s="121"/>
    </row>
    <row r="297" spans="4:7" x14ac:dyDescent="0.25">
      <c r="D297" s="120"/>
      <c r="E297" s="120"/>
      <c r="F297" s="121"/>
      <c r="G297" s="121"/>
    </row>
    <row r="298" spans="4:7" x14ac:dyDescent="0.25">
      <c r="D298" s="120"/>
      <c r="E298" s="120"/>
      <c r="F298" s="121"/>
      <c r="G298" s="121"/>
    </row>
    <row r="299" spans="4:7" x14ac:dyDescent="0.25">
      <c r="D299" s="120"/>
      <c r="E299" s="120"/>
      <c r="F299" s="121"/>
      <c r="G299" s="121"/>
    </row>
    <row r="300" spans="4:7" x14ac:dyDescent="0.25">
      <c r="D300" s="120"/>
      <c r="E300" s="120"/>
      <c r="F300" s="121"/>
      <c r="G300" s="121"/>
    </row>
    <row r="301" spans="4:7" x14ac:dyDescent="0.25">
      <c r="D301" s="120"/>
      <c r="E301" s="120"/>
      <c r="F301" s="121"/>
      <c r="G301" s="121"/>
    </row>
    <row r="302" spans="4:7" x14ac:dyDescent="0.25">
      <c r="D302" s="120"/>
      <c r="E302" s="120"/>
      <c r="F302" s="121"/>
      <c r="G302" s="121"/>
    </row>
    <row r="303" spans="4:7" x14ac:dyDescent="0.25">
      <c r="D303" s="120"/>
      <c r="E303" s="120"/>
      <c r="F303" s="121"/>
      <c r="G303" s="121"/>
    </row>
    <row r="304" spans="4:7" x14ac:dyDescent="0.25">
      <c r="D304" s="120"/>
      <c r="E304" s="120"/>
      <c r="F304" s="121"/>
      <c r="G304" s="121"/>
    </row>
    <row r="305" spans="4:7" x14ac:dyDescent="0.25">
      <c r="D305" s="120"/>
      <c r="E305" s="120"/>
      <c r="F305" s="121"/>
      <c r="G305" s="121"/>
    </row>
    <row r="306" spans="4:7" x14ac:dyDescent="0.25">
      <c r="D306" s="120"/>
      <c r="E306" s="120"/>
      <c r="F306" s="121"/>
      <c r="G306" s="121"/>
    </row>
    <row r="307" spans="4:7" x14ac:dyDescent="0.25">
      <c r="D307" s="120"/>
      <c r="E307" s="120"/>
      <c r="F307" s="121"/>
      <c r="G307" s="121"/>
    </row>
    <row r="308" spans="4:7" x14ac:dyDescent="0.25">
      <c r="D308" s="120"/>
      <c r="E308" s="120"/>
      <c r="F308" s="121"/>
      <c r="G308" s="121"/>
    </row>
    <row r="309" spans="4:7" x14ac:dyDescent="0.25">
      <c r="D309" s="120"/>
      <c r="E309" s="120"/>
      <c r="F309" s="121"/>
      <c r="G309" s="121"/>
    </row>
    <row r="310" spans="4:7" x14ac:dyDescent="0.25">
      <c r="D310" s="120"/>
      <c r="E310" s="120"/>
      <c r="F310" s="121"/>
      <c r="G310" s="121"/>
    </row>
    <row r="311" spans="4:7" x14ac:dyDescent="0.25">
      <c r="D311" s="120"/>
      <c r="E311" s="120"/>
      <c r="F311" s="121"/>
      <c r="G311" s="121"/>
    </row>
    <row r="312" spans="4:7" x14ac:dyDescent="0.25">
      <c r="D312" s="120"/>
      <c r="E312" s="120"/>
      <c r="F312" s="121"/>
      <c r="G312" s="121"/>
    </row>
    <row r="313" spans="4:7" x14ac:dyDescent="0.25">
      <c r="D313" s="120"/>
      <c r="E313" s="120"/>
      <c r="F313" s="121"/>
      <c r="G313" s="121"/>
    </row>
    <row r="314" spans="4:7" x14ac:dyDescent="0.25">
      <c r="D314" s="120"/>
      <c r="E314" s="120"/>
      <c r="F314" s="121"/>
      <c r="G314" s="121"/>
    </row>
    <row r="315" spans="4:7" x14ac:dyDescent="0.25">
      <c r="D315" s="120"/>
      <c r="E315" s="120"/>
      <c r="F315" s="121"/>
      <c r="G315" s="121"/>
    </row>
    <row r="316" spans="4:7" x14ac:dyDescent="0.25">
      <c r="D316" s="120"/>
      <c r="E316" s="120"/>
      <c r="F316" s="121"/>
      <c r="G316" s="121"/>
    </row>
    <row r="317" spans="4:7" x14ac:dyDescent="0.25">
      <c r="D317" s="120"/>
      <c r="E317" s="120"/>
      <c r="F317" s="121"/>
      <c r="G317" s="121"/>
    </row>
    <row r="318" spans="4:7" x14ac:dyDescent="0.25">
      <c r="D318" s="120"/>
      <c r="E318" s="120"/>
      <c r="F318" s="121"/>
      <c r="G318" s="121"/>
    </row>
    <row r="319" spans="4:7" x14ac:dyDescent="0.25">
      <c r="D319" s="120"/>
      <c r="E319" s="120"/>
      <c r="F319" s="121"/>
      <c r="G319" s="121"/>
    </row>
    <row r="320" spans="4:7" x14ac:dyDescent="0.25">
      <c r="D320" s="120"/>
      <c r="E320" s="120"/>
      <c r="F320" s="121"/>
      <c r="G320" s="121"/>
    </row>
    <row r="321" spans="4:7" x14ac:dyDescent="0.25">
      <c r="D321" s="120"/>
      <c r="E321" s="120"/>
      <c r="F321" s="121"/>
      <c r="G321" s="121"/>
    </row>
    <row r="322" spans="4:7" x14ac:dyDescent="0.25">
      <c r="D322" s="120"/>
      <c r="E322" s="120"/>
      <c r="F322" s="121"/>
      <c r="G322" s="121"/>
    </row>
    <row r="323" spans="4:7" x14ac:dyDescent="0.25">
      <c r="D323" s="120"/>
      <c r="E323" s="120"/>
      <c r="F323" s="121"/>
      <c r="G323" s="121"/>
    </row>
    <row r="324" spans="4:7" x14ac:dyDescent="0.25">
      <c r="D324" s="120"/>
      <c r="E324" s="120"/>
      <c r="F324" s="121"/>
      <c r="G324" s="121"/>
    </row>
    <row r="325" spans="4:7" x14ac:dyDescent="0.25">
      <c r="D325" s="120"/>
      <c r="E325" s="120"/>
      <c r="F325" s="121"/>
      <c r="G325" s="121"/>
    </row>
    <row r="326" spans="4:7" x14ac:dyDescent="0.25">
      <c r="D326" s="120"/>
      <c r="E326" s="120"/>
      <c r="F326" s="121"/>
      <c r="G326" s="121"/>
    </row>
    <row r="327" spans="4:7" x14ac:dyDescent="0.25">
      <c r="D327" s="120"/>
      <c r="E327" s="120"/>
      <c r="F327" s="121"/>
      <c r="G327" s="121"/>
    </row>
    <row r="328" spans="4:7" x14ac:dyDescent="0.25">
      <c r="D328" s="120"/>
      <c r="E328" s="120"/>
      <c r="F328" s="121"/>
      <c r="G328" s="121"/>
    </row>
    <row r="329" spans="4:7" x14ac:dyDescent="0.25">
      <c r="D329" s="120"/>
      <c r="E329" s="120"/>
      <c r="F329" s="121"/>
      <c r="G329" s="121"/>
    </row>
    <row r="330" spans="4:7" x14ac:dyDescent="0.25">
      <c r="D330" s="120"/>
      <c r="E330" s="120"/>
      <c r="F330" s="121"/>
      <c r="G330" s="121"/>
    </row>
    <row r="331" spans="4:7" x14ac:dyDescent="0.25">
      <c r="D331" s="120"/>
      <c r="E331" s="120"/>
      <c r="F331" s="121"/>
      <c r="G331" s="121"/>
    </row>
    <row r="332" spans="4:7" x14ac:dyDescent="0.25">
      <c r="D332" s="120"/>
      <c r="E332" s="120"/>
      <c r="F332" s="121"/>
      <c r="G332" s="121"/>
    </row>
    <row r="333" spans="4:7" x14ac:dyDescent="0.25">
      <c r="D333" s="120"/>
      <c r="E333" s="120"/>
      <c r="F333" s="121"/>
      <c r="G333" s="121"/>
    </row>
    <row r="334" spans="4:7" x14ac:dyDescent="0.25">
      <c r="D334" s="120"/>
      <c r="E334" s="120"/>
      <c r="F334" s="121"/>
      <c r="G334" s="121"/>
    </row>
    <row r="335" spans="4:7" x14ac:dyDescent="0.25">
      <c r="D335" s="120"/>
      <c r="E335" s="120"/>
      <c r="F335" s="121"/>
      <c r="G335" s="121"/>
    </row>
    <row r="336" spans="4:7" x14ac:dyDescent="0.25">
      <c r="D336" s="120"/>
      <c r="E336" s="120"/>
      <c r="F336" s="121"/>
      <c r="G336" s="121"/>
    </row>
    <row r="337" spans="4:7" x14ac:dyDescent="0.25">
      <c r="D337" s="120"/>
      <c r="E337" s="120"/>
      <c r="F337" s="121"/>
      <c r="G337" s="121"/>
    </row>
    <row r="338" spans="4:7" x14ac:dyDescent="0.25">
      <c r="D338" s="120"/>
      <c r="E338" s="120"/>
      <c r="F338" s="121"/>
      <c r="G338" s="121"/>
    </row>
    <row r="339" spans="4:7" x14ac:dyDescent="0.25">
      <c r="D339" s="120"/>
      <c r="E339" s="120"/>
      <c r="F339" s="121"/>
      <c r="G339" s="121"/>
    </row>
    <row r="340" spans="4:7" x14ac:dyDescent="0.25">
      <c r="D340" s="120"/>
      <c r="E340" s="120"/>
      <c r="F340" s="121"/>
      <c r="G340" s="121"/>
    </row>
    <row r="341" spans="4:7" x14ac:dyDescent="0.25">
      <c r="D341" s="120"/>
      <c r="E341" s="120"/>
      <c r="F341" s="121"/>
      <c r="G341" s="121"/>
    </row>
    <row r="342" spans="4:7" x14ac:dyDescent="0.25">
      <c r="D342" s="120"/>
      <c r="E342" s="120"/>
      <c r="F342" s="121"/>
      <c r="G342" s="121"/>
    </row>
    <row r="343" spans="4:7" x14ac:dyDescent="0.25">
      <c r="D343" s="120"/>
      <c r="E343" s="120"/>
      <c r="F343" s="121"/>
      <c r="G343" s="121"/>
    </row>
    <row r="344" spans="4:7" x14ac:dyDescent="0.25">
      <c r="D344" s="120"/>
      <c r="E344" s="120"/>
      <c r="F344" s="121"/>
      <c r="G344" s="121"/>
    </row>
    <row r="345" spans="4:7" x14ac:dyDescent="0.25">
      <c r="D345" s="120"/>
      <c r="E345" s="120"/>
      <c r="F345" s="121"/>
      <c r="G345" s="121"/>
    </row>
    <row r="346" spans="4:7" x14ac:dyDescent="0.25">
      <c r="D346" s="120"/>
      <c r="E346" s="120"/>
      <c r="F346" s="121"/>
      <c r="G346" s="121"/>
    </row>
    <row r="347" spans="4:7" x14ac:dyDescent="0.25">
      <c r="D347" s="120"/>
      <c r="E347" s="120"/>
      <c r="F347" s="121"/>
      <c r="G347" s="121"/>
    </row>
    <row r="348" spans="4:7" x14ac:dyDescent="0.25">
      <c r="D348" s="120"/>
      <c r="E348" s="120"/>
      <c r="F348" s="121"/>
      <c r="G348" s="121"/>
    </row>
    <row r="349" spans="4:7" x14ac:dyDescent="0.25">
      <c r="D349" s="120"/>
      <c r="E349" s="120"/>
      <c r="F349" s="121"/>
      <c r="G349" s="121"/>
    </row>
    <row r="350" spans="4:7" x14ac:dyDescent="0.25">
      <c r="D350" s="120"/>
      <c r="E350" s="120"/>
      <c r="F350" s="121"/>
      <c r="G350" s="121"/>
    </row>
    <row r="351" spans="4:7" x14ac:dyDescent="0.25">
      <c r="D351" s="120"/>
      <c r="E351" s="120"/>
      <c r="F351" s="121"/>
      <c r="G351" s="121"/>
    </row>
    <row r="352" spans="4:7" x14ac:dyDescent="0.25">
      <c r="D352" s="120"/>
      <c r="E352" s="120"/>
      <c r="F352" s="121"/>
      <c r="G352" s="121"/>
    </row>
    <row r="353" spans="4:7" x14ac:dyDescent="0.25">
      <c r="D353" s="120"/>
      <c r="E353" s="120"/>
      <c r="F353" s="121"/>
      <c r="G353" s="121"/>
    </row>
    <row r="354" spans="4:7" x14ac:dyDescent="0.25">
      <c r="D354" s="120"/>
      <c r="E354" s="120"/>
      <c r="F354" s="121"/>
      <c r="G354" s="121"/>
    </row>
    <row r="355" spans="4:7" x14ac:dyDescent="0.25">
      <c r="D355" s="120"/>
      <c r="E355" s="120"/>
      <c r="F355" s="121"/>
      <c r="G355" s="121"/>
    </row>
    <row r="356" spans="4:7" x14ac:dyDescent="0.25">
      <c r="D356" s="120"/>
      <c r="E356" s="120"/>
      <c r="F356" s="121"/>
      <c r="G356" s="121"/>
    </row>
    <row r="357" spans="4:7" x14ac:dyDescent="0.25">
      <c r="D357" s="120"/>
      <c r="E357" s="120"/>
      <c r="F357" s="121"/>
      <c r="G357" s="121"/>
    </row>
    <row r="358" spans="4:7" x14ac:dyDescent="0.25">
      <c r="D358" s="120"/>
      <c r="E358" s="120"/>
      <c r="F358" s="121"/>
      <c r="G358" s="121"/>
    </row>
    <row r="359" spans="4:7" x14ac:dyDescent="0.25">
      <c r="D359" s="120"/>
      <c r="E359" s="120"/>
      <c r="F359" s="121"/>
      <c r="G359" s="121"/>
    </row>
    <row r="360" spans="4:7" x14ac:dyDescent="0.25">
      <c r="D360" s="120"/>
      <c r="E360" s="120"/>
      <c r="F360" s="121"/>
      <c r="G360" s="121"/>
    </row>
    <row r="361" spans="4:7" x14ac:dyDescent="0.25">
      <c r="D361" s="120"/>
      <c r="E361" s="120"/>
      <c r="F361" s="121"/>
      <c r="G361" s="121"/>
    </row>
    <row r="362" spans="4:7" x14ac:dyDescent="0.25">
      <c r="D362" s="120"/>
      <c r="E362" s="120"/>
      <c r="F362" s="121"/>
      <c r="G362" s="121"/>
    </row>
    <row r="363" spans="4:7" x14ac:dyDescent="0.25">
      <c r="D363" s="120"/>
      <c r="E363" s="120"/>
      <c r="F363" s="121"/>
      <c r="G363" s="121"/>
    </row>
    <row r="364" spans="4:7" x14ac:dyDescent="0.25">
      <c r="D364" s="120"/>
      <c r="E364" s="120"/>
      <c r="F364" s="121"/>
      <c r="G364" s="121"/>
    </row>
    <row r="365" spans="4:7" x14ac:dyDescent="0.25">
      <c r="D365" s="120"/>
      <c r="E365" s="120"/>
      <c r="F365" s="121"/>
      <c r="G365" s="121"/>
    </row>
    <row r="366" spans="4:7" x14ac:dyDescent="0.25">
      <c r="D366" s="120"/>
      <c r="E366" s="120"/>
      <c r="F366" s="121"/>
      <c r="G366" s="121"/>
    </row>
    <row r="367" spans="4:7" x14ac:dyDescent="0.25">
      <c r="D367" s="120"/>
      <c r="E367" s="120"/>
      <c r="F367" s="121"/>
      <c r="G367" s="121"/>
    </row>
    <row r="368" spans="4:7" x14ac:dyDescent="0.25">
      <c r="D368" s="120"/>
      <c r="E368" s="120"/>
      <c r="F368" s="121"/>
      <c r="G368" s="121"/>
    </row>
    <row r="369" spans="4:7" x14ac:dyDescent="0.25">
      <c r="D369" s="120"/>
      <c r="E369" s="120"/>
      <c r="F369" s="121"/>
      <c r="G369" s="121"/>
    </row>
    <row r="370" spans="4:7" x14ac:dyDescent="0.25">
      <c r="D370" s="120"/>
      <c r="E370" s="120"/>
      <c r="F370" s="121"/>
      <c r="G370" s="121"/>
    </row>
    <row r="371" spans="4:7" x14ac:dyDescent="0.25">
      <c r="D371" s="120"/>
      <c r="E371" s="120"/>
      <c r="F371" s="121"/>
      <c r="G371" s="121"/>
    </row>
    <row r="372" spans="4:7" x14ac:dyDescent="0.25">
      <c r="D372" s="120"/>
      <c r="E372" s="120"/>
      <c r="F372" s="121"/>
      <c r="G372" s="121"/>
    </row>
    <row r="373" spans="4:7" x14ac:dyDescent="0.25">
      <c r="D373" s="120"/>
      <c r="E373" s="120"/>
      <c r="F373" s="121"/>
      <c r="G373" s="121"/>
    </row>
    <row r="374" spans="4:7" x14ac:dyDescent="0.25">
      <c r="D374" s="120"/>
      <c r="E374" s="120"/>
      <c r="F374" s="121"/>
      <c r="G374" s="121"/>
    </row>
    <row r="375" spans="4:7" x14ac:dyDescent="0.25">
      <c r="D375" s="120"/>
      <c r="E375" s="120"/>
      <c r="F375" s="121"/>
      <c r="G375" s="121"/>
    </row>
    <row r="376" spans="4:7" x14ac:dyDescent="0.25">
      <c r="D376" s="120"/>
      <c r="E376" s="120"/>
      <c r="F376" s="121"/>
      <c r="G376" s="121"/>
    </row>
    <row r="377" spans="4:7" x14ac:dyDescent="0.25">
      <c r="D377" s="120"/>
      <c r="E377" s="120"/>
      <c r="F377" s="121"/>
      <c r="G377" s="121"/>
    </row>
    <row r="378" spans="4:7" x14ac:dyDescent="0.25">
      <c r="D378" s="120"/>
      <c r="E378" s="120"/>
      <c r="F378" s="121"/>
      <c r="G378" s="121"/>
    </row>
    <row r="379" spans="4:7" x14ac:dyDescent="0.25">
      <c r="D379" s="120"/>
      <c r="E379" s="120"/>
      <c r="F379" s="121"/>
      <c r="G379" s="121"/>
    </row>
    <row r="380" spans="4:7" x14ac:dyDescent="0.25">
      <c r="D380" s="120"/>
      <c r="E380" s="120"/>
      <c r="F380" s="121"/>
      <c r="G380" s="121"/>
    </row>
    <row r="381" spans="4:7" x14ac:dyDescent="0.25">
      <c r="D381" s="120"/>
      <c r="E381" s="120"/>
      <c r="F381" s="121"/>
      <c r="G381" s="121"/>
    </row>
    <row r="382" spans="4:7" x14ac:dyDescent="0.25">
      <c r="D382" s="120"/>
      <c r="E382" s="120"/>
      <c r="F382" s="121"/>
      <c r="G382" s="121"/>
    </row>
    <row r="383" spans="4:7" x14ac:dyDescent="0.25">
      <c r="D383" s="120"/>
      <c r="E383" s="120"/>
      <c r="F383" s="121"/>
      <c r="G383" s="121"/>
    </row>
    <row r="384" spans="4:7" x14ac:dyDescent="0.25">
      <c r="D384" s="120"/>
      <c r="E384" s="120"/>
      <c r="F384" s="121"/>
      <c r="G384" s="121"/>
    </row>
    <row r="385" spans="4:7" x14ac:dyDescent="0.25">
      <c r="D385" s="120"/>
      <c r="E385" s="120"/>
      <c r="F385" s="121"/>
      <c r="G385" s="121"/>
    </row>
    <row r="386" spans="4:7" x14ac:dyDescent="0.25">
      <c r="D386" s="120"/>
      <c r="E386" s="120"/>
      <c r="F386" s="121"/>
      <c r="G386" s="121"/>
    </row>
    <row r="387" spans="4:7" x14ac:dyDescent="0.25">
      <c r="D387" s="120"/>
      <c r="E387" s="120"/>
      <c r="F387" s="121"/>
      <c r="G387" s="121"/>
    </row>
    <row r="388" spans="4:7" x14ac:dyDescent="0.25">
      <c r="D388" s="120"/>
      <c r="E388" s="120"/>
      <c r="F388" s="121"/>
      <c r="G388" s="121"/>
    </row>
    <row r="389" spans="4:7" x14ac:dyDescent="0.25">
      <c r="D389" s="120"/>
      <c r="E389" s="120"/>
      <c r="F389" s="121"/>
      <c r="G389" s="121"/>
    </row>
    <row r="390" spans="4:7" x14ac:dyDescent="0.25">
      <c r="D390" s="120"/>
      <c r="E390" s="120"/>
      <c r="F390" s="121"/>
      <c r="G390" s="121"/>
    </row>
    <row r="391" spans="4:7" x14ac:dyDescent="0.25">
      <c r="D391" s="120"/>
      <c r="E391" s="120"/>
      <c r="F391" s="121"/>
      <c r="G391" s="121"/>
    </row>
    <row r="392" spans="4:7" x14ac:dyDescent="0.25">
      <c r="D392" s="120"/>
      <c r="E392" s="120"/>
      <c r="F392" s="121"/>
      <c r="G392" s="121"/>
    </row>
    <row r="393" spans="4:7" x14ac:dyDescent="0.25">
      <c r="D393" s="120"/>
      <c r="E393" s="120"/>
      <c r="F393" s="121"/>
      <c r="G393" s="121"/>
    </row>
    <row r="394" spans="4:7" x14ac:dyDescent="0.25">
      <c r="D394" s="120"/>
      <c r="E394" s="120"/>
      <c r="F394" s="121"/>
      <c r="G394" s="121"/>
    </row>
    <row r="395" spans="4:7" x14ac:dyDescent="0.25">
      <c r="D395" s="120"/>
      <c r="E395" s="120"/>
      <c r="F395" s="121"/>
      <c r="G395" s="121"/>
    </row>
    <row r="396" spans="4:7" x14ac:dyDescent="0.25">
      <c r="D396" s="120"/>
      <c r="E396" s="120"/>
      <c r="F396" s="121"/>
      <c r="G396" s="121"/>
    </row>
    <row r="397" spans="4:7" x14ac:dyDescent="0.25">
      <c r="D397" s="120"/>
      <c r="E397" s="120"/>
      <c r="F397" s="121"/>
      <c r="G397" s="121"/>
    </row>
    <row r="398" spans="4:7" x14ac:dyDescent="0.25">
      <c r="D398" s="120"/>
      <c r="E398" s="120"/>
      <c r="F398" s="121"/>
      <c r="G398" s="121"/>
    </row>
    <row r="399" spans="4:7" x14ac:dyDescent="0.25">
      <c r="D399" s="120"/>
      <c r="E399" s="120"/>
      <c r="F399" s="121"/>
      <c r="G399" s="121"/>
    </row>
    <row r="400" spans="4:7" x14ac:dyDescent="0.25">
      <c r="D400" s="120"/>
      <c r="E400" s="120"/>
      <c r="F400" s="121"/>
      <c r="G400" s="121"/>
    </row>
    <row r="401" spans="4:7" x14ac:dyDescent="0.25">
      <c r="D401" s="120"/>
      <c r="E401" s="120"/>
      <c r="F401" s="121"/>
      <c r="G401" s="121"/>
    </row>
    <row r="402" spans="4:7" x14ac:dyDescent="0.25">
      <c r="D402" s="120"/>
      <c r="E402" s="120"/>
      <c r="F402" s="121"/>
      <c r="G402" s="121"/>
    </row>
    <row r="403" spans="4:7" x14ac:dyDescent="0.25">
      <c r="D403" s="120"/>
      <c r="E403" s="120"/>
      <c r="F403" s="121"/>
      <c r="G403" s="121"/>
    </row>
    <row r="404" spans="4:7" x14ac:dyDescent="0.25">
      <c r="D404" s="120"/>
      <c r="E404" s="120"/>
      <c r="F404" s="121"/>
      <c r="G404" s="121"/>
    </row>
    <row r="405" spans="4:7" x14ac:dyDescent="0.25">
      <c r="D405" s="120"/>
      <c r="E405" s="120"/>
      <c r="F405" s="121"/>
      <c r="G405" s="121"/>
    </row>
    <row r="406" spans="4:7" x14ac:dyDescent="0.25">
      <c r="D406" s="120"/>
      <c r="E406" s="120"/>
      <c r="F406" s="121"/>
      <c r="G406" s="121"/>
    </row>
    <row r="407" spans="4:7" x14ac:dyDescent="0.25">
      <c r="D407" s="120"/>
      <c r="E407" s="120"/>
      <c r="F407" s="121"/>
      <c r="G407" s="121"/>
    </row>
    <row r="408" spans="4:7" x14ac:dyDescent="0.25">
      <c r="D408" s="120"/>
      <c r="E408" s="120"/>
      <c r="F408" s="121"/>
      <c r="G408" s="121"/>
    </row>
    <row r="409" spans="4:7" x14ac:dyDescent="0.25">
      <c r="D409" s="120"/>
      <c r="E409" s="120"/>
      <c r="F409" s="121"/>
      <c r="G409" s="121"/>
    </row>
    <row r="410" spans="4:7" x14ac:dyDescent="0.25">
      <c r="D410" s="120"/>
      <c r="E410" s="120"/>
      <c r="F410" s="121"/>
      <c r="G410" s="121"/>
    </row>
    <row r="411" spans="4:7" x14ac:dyDescent="0.25">
      <c r="D411" s="120"/>
      <c r="E411" s="120"/>
      <c r="F411" s="121"/>
      <c r="G411" s="121"/>
    </row>
    <row r="412" spans="4:7" x14ac:dyDescent="0.25">
      <c r="D412" s="120"/>
      <c r="E412" s="120"/>
      <c r="F412" s="121"/>
      <c r="G412" s="121"/>
    </row>
    <row r="413" spans="4:7" x14ac:dyDescent="0.25">
      <c r="D413" s="120"/>
      <c r="E413" s="120"/>
      <c r="F413" s="121"/>
      <c r="G413" s="121"/>
    </row>
    <row r="414" spans="4:7" x14ac:dyDescent="0.25">
      <c r="D414" s="120"/>
      <c r="E414" s="120"/>
      <c r="F414" s="121"/>
      <c r="G414" s="121"/>
    </row>
    <row r="415" spans="4:7" x14ac:dyDescent="0.25">
      <c r="D415" s="120"/>
      <c r="E415" s="120"/>
      <c r="F415" s="121"/>
      <c r="G415" s="121"/>
    </row>
    <row r="416" spans="4:7" x14ac:dyDescent="0.25">
      <c r="D416" s="120"/>
      <c r="E416" s="120"/>
      <c r="F416" s="121"/>
      <c r="G416" s="121"/>
    </row>
    <row r="417" spans="4:7" x14ac:dyDescent="0.25">
      <c r="D417" s="120"/>
      <c r="E417" s="120"/>
      <c r="F417" s="121"/>
      <c r="G417" s="121"/>
    </row>
    <row r="418" spans="4:7" x14ac:dyDescent="0.25">
      <c r="D418" s="120"/>
      <c r="E418" s="120"/>
      <c r="F418" s="121"/>
      <c r="G418" s="121"/>
    </row>
    <row r="419" spans="4:7" x14ac:dyDescent="0.25">
      <c r="D419" s="120"/>
      <c r="E419" s="120"/>
      <c r="F419" s="121"/>
      <c r="G419" s="121"/>
    </row>
    <row r="420" spans="4:7" x14ac:dyDescent="0.25">
      <c r="D420" s="120"/>
      <c r="E420" s="120"/>
      <c r="F420" s="121"/>
      <c r="G420" s="121"/>
    </row>
    <row r="421" spans="4:7" x14ac:dyDescent="0.25">
      <c r="D421" s="120"/>
      <c r="E421" s="120"/>
      <c r="F421" s="121"/>
      <c r="G421" s="121"/>
    </row>
    <row r="422" spans="4:7" x14ac:dyDescent="0.25">
      <c r="D422" s="120"/>
      <c r="E422" s="120"/>
      <c r="F422" s="121"/>
      <c r="G422" s="121"/>
    </row>
    <row r="423" spans="4:7" x14ac:dyDescent="0.25">
      <c r="D423" s="120"/>
      <c r="E423" s="120"/>
      <c r="F423" s="121"/>
      <c r="G423" s="121"/>
    </row>
    <row r="424" spans="4:7" x14ac:dyDescent="0.25">
      <c r="D424" s="120"/>
      <c r="E424" s="120"/>
      <c r="F424" s="121"/>
      <c r="G424" s="121"/>
    </row>
    <row r="425" spans="4:7" x14ac:dyDescent="0.25">
      <c r="D425" s="120"/>
      <c r="E425" s="120"/>
      <c r="F425" s="121"/>
      <c r="G425" s="121"/>
    </row>
    <row r="426" spans="4:7" x14ac:dyDescent="0.25">
      <c r="D426" s="120"/>
      <c r="E426" s="120"/>
      <c r="F426" s="121"/>
      <c r="G426" s="121"/>
    </row>
    <row r="427" spans="4:7" x14ac:dyDescent="0.25">
      <c r="D427" s="120"/>
      <c r="E427" s="120"/>
      <c r="F427" s="121"/>
      <c r="G427" s="121"/>
    </row>
    <row r="428" spans="4:7" x14ac:dyDescent="0.25">
      <c r="D428" s="120"/>
      <c r="E428" s="120"/>
      <c r="F428" s="121"/>
      <c r="G428" s="121"/>
    </row>
    <row r="429" spans="4:7" x14ac:dyDescent="0.25">
      <c r="D429" s="120"/>
      <c r="E429" s="120"/>
      <c r="F429" s="121"/>
      <c r="G429" s="121"/>
    </row>
    <row r="430" spans="4:7" x14ac:dyDescent="0.25">
      <c r="D430" s="120"/>
      <c r="E430" s="120"/>
      <c r="F430" s="121"/>
      <c r="G430" s="121"/>
    </row>
    <row r="431" spans="4:7" x14ac:dyDescent="0.25">
      <c r="D431" s="120"/>
      <c r="E431" s="120"/>
      <c r="F431" s="121"/>
      <c r="G431" s="121"/>
    </row>
    <row r="432" spans="4:7" x14ac:dyDescent="0.25">
      <c r="D432" s="120"/>
      <c r="E432" s="120"/>
      <c r="F432" s="121"/>
      <c r="G432" s="121"/>
    </row>
    <row r="433" spans="4:7" x14ac:dyDescent="0.25">
      <c r="D433" s="120"/>
      <c r="E433" s="120"/>
      <c r="F433" s="121"/>
      <c r="G433" s="121"/>
    </row>
    <row r="434" spans="4:7" x14ac:dyDescent="0.25">
      <c r="D434" s="120"/>
      <c r="E434" s="120"/>
      <c r="F434" s="121"/>
      <c r="G434" s="121"/>
    </row>
    <row r="435" spans="4:7" x14ac:dyDescent="0.25">
      <c r="D435" s="120"/>
      <c r="E435" s="120"/>
      <c r="F435" s="121"/>
      <c r="G435" s="121"/>
    </row>
    <row r="436" spans="4:7" x14ac:dyDescent="0.25">
      <c r="D436" s="120"/>
      <c r="E436" s="120"/>
      <c r="F436" s="121"/>
      <c r="G436" s="121"/>
    </row>
    <row r="437" spans="4:7" x14ac:dyDescent="0.25">
      <c r="D437" s="120"/>
      <c r="E437" s="120"/>
      <c r="F437" s="121"/>
      <c r="G437" s="121"/>
    </row>
    <row r="438" spans="4:7" x14ac:dyDescent="0.25">
      <c r="D438" s="120"/>
      <c r="E438" s="120"/>
      <c r="F438" s="121"/>
      <c r="G438" s="121"/>
    </row>
    <row r="439" spans="4:7" x14ac:dyDescent="0.25">
      <c r="D439" s="120"/>
      <c r="E439" s="120"/>
      <c r="F439" s="121"/>
      <c r="G439" s="121"/>
    </row>
    <row r="440" spans="4:7" x14ac:dyDescent="0.25">
      <c r="D440" s="120"/>
      <c r="E440" s="120"/>
      <c r="F440" s="121"/>
      <c r="G440" s="121"/>
    </row>
    <row r="441" spans="4:7" x14ac:dyDescent="0.25">
      <c r="D441" s="120"/>
      <c r="E441" s="120"/>
      <c r="F441" s="121"/>
      <c r="G441" s="121"/>
    </row>
    <row r="442" spans="4:7" x14ac:dyDescent="0.25">
      <c r="D442" s="120"/>
      <c r="E442" s="120"/>
      <c r="F442" s="121"/>
      <c r="G442" s="121"/>
    </row>
    <row r="443" spans="4:7" x14ac:dyDescent="0.25">
      <c r="D443" s="120"/>
      <c r="E443" s="120"/>
      <c r="F443" s="121"/>
      <c r="G443" s="121"/>
    </row>
    <row r="444" spans="4:7" x14ac:dyDescent="0.25">
      <c r="D444" s="120"/>
      <c r="E444" s="120"/>
      <c r="F444" s="121"/>
      <c r="G444" s="121"/>
    </row>
    <row r="445" spans="4:7" x14ac:dyDescent="0.25">
      <c r="D445" s="120"/>
      <c r="E445" s="120"/>
      <c r="F445" s="121"/>
      <c r="G445" s="121"/>
    </row>
    <row r="446" spans="4:7" x14ac:dyDescent="0.25">
      <c r="D446" s="120"/>
      <c r="E446" s="120"/>
      <c r="F446" s="121"/>
      <c r="G446" s="121"/>
    </row>
    <row r="447" spans="4:7" x14ac:dyDescent="0.25">
      <c r="D447" s="120"/>
      <c r="E447" s="120"/>
      <c r="F447" s="121"/>
      <c r="G447" s="121"/>
    </row>
    <row r="448" spans="4:7" x14ac:dyDescent="0.25">
      <c r="D448" s="120"/>
      <c r="E448" s="120"/>
      <c r="F448" s="121"/>
      <c r="G448" s="121"/>
    </row>
    <row r="449" spans="4:7" x14ac:dyDescent="0.25">
      <c r="D449" s="120"/>
      <c r="E449" s="120"/>
      <c r="F449" s="121"/>
      <c r="G449" s="121"/>
    </row>
    <row r="450" spans="4:7" x14ac:dyDescent="0.25">
      <c r="D450" s="120"/>
      <c r="E450" s="120"/>
      <c r="F450" s="121"/>
      <c r="G450" s="121"/>
    </row>
    <row r="451" spans="4:7" x14ac:dyDescent="0.25">
      <c r="D451" s="120"/>
      <c r="E451" s="120"/>
      <c r="F451" s="121"/>
      <c r="G451" s="121"/>
    </row>
    <row r="452" spans="4:7" x14ac:dyDescent="0.25">
      <c r="D452" s="120"/>
      <c r="E452" s="120"/>
      <c r="F452" s="121"/>
      <c r="G452" s="121"/>
    </row>
    <row r="453" spans="4:7" x14ac:dyDescent="0.25">
      <c r="D453" s="120"/>
      <c r="E453" s="120"/>
      <c r="F453" s="121"/>
      <c r="G453" s="121"/>
    </row>
    <row r="454" spans="4:7" x14ac:dyDescent="0.25">
      <c r="D454" s="120"/>
      <c r="E454" s="120"/>
      <c r="F454" s="121"/>
      <c r="G454" s="121"/>
    </row>
    <row r="455" spans="4:7" x14ac:dyDescent="0.25">
      <c r="D455" s="120"/>
      <c r="E455" s="120"/>
      <c r="F455" s="121"/>
      <c r="G455" s="121"/>
    </row>
    <row r="456" spans="4:7" x14ac:dyDescent="0.25">
      <c r="D456" s="120"/>
      <c r="E456" s="120"/>
      <c r="F456" s="121"/>
      <c r="G456" s="121"/>
    </row>
    <row r="457" spans="4:7" x14ac:dyDescent="0.25">
      <c r="D457" s="120"/>
      <c r="E457" s="120"/>
      <c r="F457" s="121"/>
      <c r="G457" s="121"/>
    </row>
    <row r="458" spans="4:7" x14ac:dyDescent="0.25">
      <c r="D458" s="120"/>
      <c r="E458" s="120"/>
      <c r="F458" s="121"/>
      <c r="G458" s="121"/>
    </row>
    <row r="459" spans="4:7" x14ac:dyDescent="0.25">
      <c r="D459" s="120"/>
      <c r="E459" s="120"/>
      <c r="F459" s="121"/>
      <c r="G459" s="121"/>
    </row>
    <row r="460" spans="4:7" x14ac:dyDescent="0.25">
      <c r="D460" s="120"/>
      <c r="E460" s="120"/>
      <c r="F460" s="121"/>
      <c r="G460" s="121"/>
    </row>
    <row r="461" spans="4:7" x14ac:dyDescent="0.25">
      <c r="D461" s="120"/>
      <c r="E461" s="120"/>
      <c r="F461" s="121"/>
      <c r="G461" s="121"/>
    </row>
    <row r="462" spans="4:7" x14ac:dyDescent="0.25">
      <c r="D462" s="120"/>
      <c r="E462" s="120"/>
      <c r="F462" s="121"/>
      <c r="G462" s="121"/>
    </row>
    <row r="463" spans="4:7" x14ac:dyDescent="0.25">
      <c r="D463" s="120"/>
      <c r="E463" s="120"/>
      <c r="F463" s="121"/>
      <c r="G463" s="121"/>
    </row>
    <row r="464" spans="4:7" x14ac:dyDescent="0.25">
      <c r="D464" s="120"/>
      <c r="E464" s="120"/>
      <c r="F464" s="121"/>
      <c r="G464" s="121"/>
    </row>
    <row r="465" spans="4:7" x14ac:dyDescent="0.25">
      <c r="D465" s="120"/>
      <c r="E465" s="120"/>
      <c r="F465" s="121"/>
      <c r="G465" s="121"/>
    </row>
    <row r="466" spans="4:7" x14ac:dyDescent="0.25">
      <c r="D466" s="120"/>
      <c r="E466" s="120"/>
      <c r="F466" s="121"/>
      <c r="G466" s="121"/>
    </row>
    <row r="467" spans="4:7" x14ac:dyDescent="0.25">
      <c r="D467" s="120"/>
      <c r="E467" s="120"/>
      <c r="F467" s="121"/>
      <c r="G467" s="121"/>
    </row>
    <row r="468" spans="4:7" x14ac:dyDescent="0.25">
      <c r="D468" s="120"/>
      <c r="E468" s="120"/>
      <c r="F468" s="121"/>
      <c r="G468" s="121"/>
    </row>
  </sheetData>
  <mergeCells count="6">
    <mergeCell ref="A25:C25"/>
    <mergeCell ref="D25:G25"/>
    <mergeCell ref="A17:B17"/>
    <mergeCell ref="A2:K2"/>
    <mergeCell ref="A3:K3"/>
    <mergeCell ref="A20:B20"/>
  </mergeCells>
  <pageMargins left="0.90551181102362199" right="0.118110236220472" top="0.55118110236220497" bottom="0.25" header="0.31496062992126" footer="0.31496062992126"/>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0"/>
  <sheetViews>
    <sheetView zoomScale="85" zoomScaleNormal="85" workbookViewId="0">
      <selection activeCell="H7" sqref="H7:I7"/>
    </sheetView>
  </sheetViews>
  <sheetFormatPr defaultColWidth="9.140625" defaultRowHeight="18.75" x14ac:dyDescent="0.3"/>
  <cols>
    <col min="1" max="1" width="7.140625" style="37" customWidth="1"/>
    <col min="2" max="2" width="18.85546875" style="37" customWidth="1"/>
    <col min="3" max="3" width="12.28515625" style="37" customWidth="1"/>
    <col min="4" max="4" width="12.5703125" style="37" customWidth="1"/>
    <col min="5" max="5" width="18.28515625" style="221" customWidth="1"/>
    <col min="6" max="6" width="14.42578125" style="37" customWidth="1"/>
    <col min="7" max="7" width="18.28515625" style="37" customWidth="1"/>
    <col min="8" max="8" width="15.28515625" style="221" customWidth="1"/>
    <col min="9" max="9" width="14.7109375" style="221" customWidth="1"/>
    <col min="10" max="16384" width="9.140625" style="37"/>
  </cols>
  <sheetData>
    <row r="1" spans="1:12" x14ac:dyDescent="0.3">
      <c r="A1" s="46" t="s">
        <v>229</v>
      </c>
    </row>
    <row r="2" spans="1:12" ht="22.5" customHeight="1" x14ac:dyDescent="0.3">
      <c r="A2" s="504" t="s">
        <v>525</v>
      </c>
      <c r="B2" s="504"/>
      <c r="C2" s="504"/>
      <c r="D2" s="504"/>
      <c r="E2" s="504"/>
      <c r="F2" s="504"/>
      <c r="G2" s="504"/>
      <c r="H2" s="504"/>
      <c r="I2" s="504"/>
    </row>
    <row r="4" spans="1:12" ht="109.9" customHeight="1" x14ac:dyDescent="0.3">
      <c r="A4" s="38" t="s">
        <v>0</v>
      </c>
      <c r="B4" s="38" t="s">
        <v>1</v>
      </c>
      <c r="C4" s="39" t="s">
        <v>193</v>
      </c>
      <c r="D4" s="39" t="s">
        <v>194</v>
      </c>
      <c r="E4" s="215" t="s">
        <v>453</v>
      </c>
      <c r="F4" s="39" t="s">
        <v>195</v>
      </c>
      <c r="G4" s="39" t="s">
        <v>196</v>
      </c>
      <c r="H4" s="215" t="s">
        <v>225</v>
      </c>
      <c r="I4" s="215" t="s">
        <v>226</v>
      </c>
    </row>
    <row r="5" spans="1:12" ht="24.95" customHeight="1" x14ac:dyDescent="0.3">
      <c r="A5" s="40" t="s">
        <v>23</v>
      </c>
      <c r="B5" s="40" t="s">
        <v>24</v>
      </c>
      <c r="C5" s="41">
        <v>1</v>
      </c>
      <c r="D5" s="41">
        <v>2</v>
      </c>
      <c r="E5" s="222">
        <v>3</v>
      </c>
      <c r="F5" s="42">
        <v>4</v>
      </c>
      <c r="G5" s="42">
        <v>5</v>
      </c>
      <c r="H5" s="224" t="s">
        <v>439</v>
      </c>
      <c r="I5" s="224" t="s">
        <v>440</v>
      </c>
    </row>
    <row r="6" spans="1:12" ht="24.95" customHeight="1" x14ac:dyDescent="0.3">
      <c r="A6" s="43">
        <v>1</v>
      </c>
      <c r="B6" s="435" t="s">
        <v>489</v>
      </c>
      <c r="C6" s="223">
        <v>2583</v>
      </c>
      <c r="D6" s="321">
        <v>0</v>
      </c>
      <c r="E6" s="223">
        <v>2583</v>
      </c>
      <c r="F6" s="44">
        <v>2560</v>
      </c>
      <c r="G6" s="322">
        <v>918</v>
      </c>
      <c r="H6" s="225">
        <f>F6/E6*100</f>
        <v>99.109562524196676</v>
      </c>
      <c r="I6" s="225">
        <f>G6/E6*100</f>
        <v>35.540069686411151</v>
      </c>
      <c r="K6" s="423"/>
      <c r="L6" s="423"/>
    </row>
    <row r="7" spans="1:12" ht="24.95" customHeight="1" x14ac:dyDescent="0.3">
      <c r="A7" s="43">
        <v>2</v>
      </c>
      <c r="B7" s="435" t="s">
        <v>486</v>
      </c>
      <c r="C7" s="223">
        <v>5985</v>
      </c>
      <c r="D7" s="321">
        <v>0</v>
      </c>
      <c r="E7" s="223">
        <v>5985</v>
      </c>
      <c r="F7" s="44">
        <v>5910</v>
      </c>
      <c r="G7" s="322">
        <v>3578</v>
      </c>
      <c r="H7" s="225">
        <f t="shared" ref="H7:H17" si="0">F7/E7*100</f>
        <v>98.746867167919788</v>
      </c>
      <c r="I7" s="225">
        <f t="shared" ref="I7:I16" si="1">G7/E7*100</f>
        <v>59.78279030910609</v>
      </c>
      <c r="K7" s="423"/>
      <c r="L7" s="423"/>
    </row>
    <row r="8" spans="1:12" ht="24.95" customHeight="1" x14ac:dyDescent="0.3">
      <c r="A8" s="43">
        <v>3</v>
      </c>
      <c r="B8" s="435" t="s">
        <v>490</v>
      </c>
      <c r="C8" s="223">
        <v>6838</v>
      </c>
      <c r="D8" s="321">
        <v>0</v>
      </c>
      <c r="E8" s="223">
        <v>6838</v>
      </c>
      <c r="F8" s="44">
        <v>6179</v>
      </c>
      <c r="G8" s="322">
        <v>3107</v>
      </c>
      <c r="H8" s="225">
        <f t="shared" si="0"/>
        <v>90.362679145949116</v>
      </c>
      <c r="I8" s="225">
        <f t="shared" si="1"/>
        <v>45.437262357414447</v>
      </c>
      <c r="K8" s="423"/>
      <c r="L8" s="423"/>
    </row>
    <row r="9" spans="1:12" ht="24.95" customHeight="1" x14ac:dyDescent="0.3">
      <c r="A9" s="43">
        <v>4</v>
      </c>
      <c r="B9" s="435" t="s">
        <v>485</v>
      </c>
      <c r="C9" s="223">
        <v>7775</v>
      </c>
      <c r="D9" s="321">
        <v>6</v>
      </c>
      <c r="E9" s="223">
        <v>7781</v>
      </c>
      <c r="F9" s="44">
        <v>7057</v>
      </c>
      <c r="G9" s="322">
        <v>3726</v>
      </c>
      <c r="H9" s="225">
        <f t="shared" si="0"/>
        <v>90.695283382598632</v>
      </c>
      <c r="I9" s="225">
        <f t="shared" si="1"/>
        <v>47.885875851432978</v>
      </c>
      <c r="K9" s="423"/>
      <c r="L9" s="423"/>
    </row>
    <row r="10" spans="1:12" ht="24.95" customHeight="1" x14ac:dyDescent="0.3">
      <c r="A10" s="43">
        <v>5</v>
      </c>
      <c r="B10" s="435" t="s">
        <v>488</v>
      </c>
      <c r="C10" s="223">
        <v>6321</v>
      </c>
      <c r="D10" s="321">
        <v>0</v>
      </c>
      <c r="E10" s="223">
        <v>6321</v>
      </c>
      <c r="F10" s="44">
        <v>6296</v>
      </c>
      <c r="G10" s="322">
        <v>2508</v>
      </c>
      <c r="H10" s="225">
        <f t="shared" si="0"/>
        <v>99.604492959974692</v>
      </c>
      <c r="I10" s="225">
        <f t="shared" si="1"/>
        <v>39.677266255339347</v>
      </c>
      <c r="K10" s="423"/>
      <c r="L10" s="423"/>
    </row>
    <row r="11" spans="1:12" ht="24.95" customHeight="1" x14ac:dyDescent="0.3">
      <c r="A11" s="43">
        <v>6</v>
      </c>
      <c r="B11" s="435" t="s">
        <v>487</v>
      </c>
      <c r="C11" s="223">
        <v>12335</v>
      </c>
      <c r="D11" s="321">
        <v>14</v>
      </c>
      <c r="E11" s="223">
        <v>12349</v>
      </c>
      <c r="F11" s="44">
        <v>12185</v>
      </c>
      <c r="G11" s="322">
        <v>5240</v>
      </c>
      <c r="H11" s="225">
        <f t="shared" si="0"/>
        <v>98.671957243501495</v>
      </c>
      <c r="I11" s="225">
        <f t="shared" si="1"/>
        <v>42.432585634464331</v>
      </c>
      <c r="K11" s="423"/>
      <c r="L11" s="423"/>
    </row>
    <row r="12" spans="1:12" ht="24.95" customHeight="1" x14ac:dyDescent="0.3">
      <c r="A12" s="43">
        <v>7</v>
      </c>
      <c r="B12" s="435" t="s">
        <v>491</v>
      </c>
      <c r="C12" s="223">
        <v>3940</v>
      </c>
      <c r="D12" s="321">
        <v>143</v>
      </c>
      <c r="E12" s="223">
        <v>4083</v>
      </c>
      <c r="F12" s="44">
        <v>3194</v>
      </c>
      <c r="G12" s="322">
        <v>1186</v>
      </c>
      <c r="H12" s="225">
        <f t="shared" si="0"/>
        <v>78.226794024001961</v>
      </c>
      <c r="I12" s="225">
        <f t="shared" si="1"/>
        <v>29.047269164829782</v>
      </c>
      <c r="K12" s="423"/>
      <c r="L12" s="423"/>
    </row>
    <row r="13" spans="1:12" ht="24.95" customHeight="1" x14ac:dyDescent="0.3">
      <c r="A13" s="43">
        <v>8</v>
      </c>
      <c r="B13" s="436" t="s">
        <v>492</v>
      </c>
      <c r="C13" s="223">
        <v>5502</v>
      </c>
      <c r="D13" s="321">
        <v>0</v>
      </c>
      <c r="E13" s="223">
        <v>5502</v>
      </c>
      <c r="F13" s="44">
        <v>5051</v>
      </c>
      <c r="G13" s="322">
        <v>2677</v>
      </c>
      <c r="H13" s="225">
        <f t="shared" si="0"/>
        <v>91.802980734278435</v>
      </c>
      <c r="I13" s="225">
        <f t="shared" si="1"/>
        <v>48.655034532897126</v>
      </c>
      <c r="K13" s="423"/>
      <c r="L13" s="423"/>
    </row>
    <row r="14" spans="1:12" ht="24.95" customHeight="1" x14ac:dyDescent="0.3">
      <c r="A14" s="43">
        <v>9</v>
      </c>
      <c r="B14" s="436" t="s">
        <v>493</v>
      </c>
      <c r="C14" s="223">
        <v>4998</v>
      </c>
      <c r="D14" s="321">
        <v>0</v>
      </c>
      <c r="E14" s="223">
        <v>4998</v>
      </c>
      <c r="F14" s="44">
        <v>4901</v>
      </c>
      <c r="G14" s="322">
        <v>2246</v>
      </c>
      <c r="H14" s="225">
        <f t="shared" si="0"/>
        <v>98.0592236894758</v>
      </c>
      <c r="I14" s="225">
        <f t="shared" si="1"/>
        <v>44.937975190076031</v>
      </c>
      <c r="K14" s="423"/>
      <c r="L14" s="423"/>
    </row>
    <row r="15" spans="1:12" ht="24.95" customHeight="1" x14ac:dyDescent="0.3">
      <c r="A15" s="43">
        <v>10</v>
      </c>
      <c r="B15" s="436" t="s">
        <v>494</v>
      </c>
      <c r="C15" s="223">
        <v>2681</v>
      </c>
      <c r="D15" s="321">
        <v>0</v>
      </c>
      <c r="E15" s="223">
        <v>2681</v>
      </c>
      <c r="F15" s="44">
        <v>2616</v>
      </c>
      <c r="G15" s="322">
        <v>740</v>
      </c>
      <c r="H15" s="225">
        <f t="shared" si="0"/>
        <v>97.575531518090258</v>
      </c>
      <c r="I15" s="225">
        <f t="shared" si="1"/>
        <v>27.601641178664675</v>
      </c>
      <c r="K15" s="423"/>
      <c r="L15" s="423"/>
    </row>
    <row r="16" spans="1:12" ht="24.95" customHeight="1" x14ac:dyDescent="0.3">
      <c r="A16" s="43">
        <v>11</v>
      </c>
      <c r="B16" s="436" t="s">
        <v>495</v>
      </c>
      <c r="C16" s="223">
        <v>3200</v>
      </c>
      <c r="D16" s="321">
        <v>0</v>
      </c>
      <c r="E16" s="223">
        <v>3200</v>
      </c>
      <c r="F16" s="44">
        <v>3094</v>
      </c>
      <c r="G16" s="322">
        <v>924</v>
      </c>
      <c r="H16" s="225">
        <f t="shared" si="0"/>
        <v>96.6875</v>
      </c>
      <c r="I16" s="225">
        <f t="shared" si="1"/>
        <v>28.875</v>
      </c>
      <c r="K16" s="423"/>
      <c r="L16" s="423"/>
    </row>
    <row r="17" spans="1:9" ht="24.95" customHeight="1" x14ac:dyDescent="0.3">
      <c r="A17" s="502" t="s">
        <v>25</v>
      </c>
      <c r="B17" s="503"/>
      <c r="C17" s="323">
        <f>SUM(C6:C16)</f>
        <v>62158</v>
      </c>
      <c r="D17" s="323">
        <f>SUM(D6:D16)</f>
        <v>163</v>
      </c>
      <c r="E17" s="324">
        <f>SUM(E6:E16)</f>
        <v>62321</v>
      </c>
      <c r="F17" s="323">
        <f>SUM(F6:F16)</f>
        <v>59043</v>
      </c>
      <c r="G17" s="323">
        <f>SUM(G6:G16)</f>
        <v>26850</v>
      </c>
      <c r="H17" s="226">
        <f t="shared" si="0"/>
        <v>94.74013574878451</v>
      </c>
      <c r="I17" s="226">
        <f>G17/E17*100</f>
        <v>43.083390831340964</v>
      </c>
    </row>
    <row r="20" spans="1:9" x14ac:dyDescent="0.3">
      <c r="C20" s="220"/>
    </row>
  </sheetData>
  <mergeCells count="2">
    <mergeCell ref="A17:B17"/>
    <mergeCell ref="A2:I2"/>
  </mergeCells>
  <printOptions horizontalCentered="1"/>
  <pageMargins left="0.90551181102362199" right="0.31496062992126" top="0.55118110236220497" bottom="0.55118110236220497" header="0.31496062992126" footer="0.31496062992126"/>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16"/>
  <sheetViews>
    <sheetView workbookViewId="0">
      <selection activeCell="F15" sqref="F15"/>
    </sheetView>
  </sheetViews>
  <sheetFormatPr defaultColWidth="9.140625" defaultRowHeight="15.75" x14ac:dyDescent="0.25"/>
  <cols>
    <col min="1" max="1" width="7.140625" style="8" customWidth="1"/>
    <col min="2" max="2" width="17.7109375" style="8" customWidth="1"/>
    <col min="3" max="3" width="18.85546875" style="8" customWidth="1"/>
    <col min="4" max="4" width="12.140625" style="8" customWidth="1"/>
    <col min="5" max="5" width="14" style="8" customWidth="1"/>
    <col min="6" max="6" width="11.5703125" style="8" customWidth="1"/>
    <col min="7" max="7" width="9.85546875" style="8" customWidth="1"/>
    <col min="8" max="8" width="16" style="8" customWidth="1"/>
    <col min="9" max="9" width="20" style="8" customWidth="1"/>
    <col min="10" max="10" width="3.140625" style="8" customWidth="1"/>
    <col min="11" max="11" width="9.5703125" style="8" bestFit="1" customWidth="1"/>
    <col min="12" max="16384" width="9.140625" style="8"/>
  </cols>
  <sheetData>
    <row r="1" spans="1:11" x14ac:dyDescent="0.25">
      <c r="A1" s="28" t="s">
        <v>443</v>
      </c>
    </row>
    <row r="2" spans="1:11" x14ac:dyDescent="0.25">
      <c r="A2" s="505" t="s">
        <v>527</v>
      </c>
      <c r="B2" s="505"/>
      <c r="C2" s="505"/>
      <c r="D2" s="505"/>
      <c r="E2" s="505"/>
      <c r="F2" s="505"/>
      <c r="G2" s="505"/>
      <c r="H2" s="505"/>
      <c r="I2" s="505"/>
    </row>
    <row r="3" spans="1:11" ht="10.5" customHeight="1" x14ac:dyDescent="0.3">
      <c r="B3" s="47"/>
    </row>
    <row r="4" spans="1:11" ht="94.5" x14ac:dyDescent="0.25">
      <c r="A4" s="14" t="s">
        <v>0</v>
      </c>
      <c r="B4" s="14" t="s">
        <v>1</v>
      </c>
      <c r="C4" s="15" t="s">
        <v>26</v>
      </c>
      <c r="D4" s="15" t="s">
        <v>27</v>
      </c>
      <c r="E4" s="15" t="s">
        <v>28</v>
      </c>
      <c r="F4" s="15" t="s">
        <v>29</v>
      </c>
      <c r="G4" s="15" t="s">
        <v>30</v>
      </c>
      <c r="H4" s="15" t="s">
        <v>31</v>
      </c>
      <c r="I4" s="100" t="s">
        <v>648</v>
      </c>
    </row>
    <row r="5" spans="1:11" ht="20.100000000000001" customHeight="1" x14ac:dyDescent="0.25">
      <c r="A5" s="16">
        <v>1</v>
      </c>
      <c r="B5" s="312" t="s">
        <v>489</v>
      </c>
      <c r="C5" s="17" t="s">
        <v>12</v>
      </c>
      <c r="D5" s="18" t="s">
        <v>297</v>
      </c>
      <c r="E5" s="19">
        <v>1</v>
      </c>
      <c r="F5" s="18" t="s">
        <v>297</v>
      </c>
      <c r="G5" s="17" t="s">
        <v>298</v>
      </c>
      <c r="H5" s="20" t="s">
        <v>505</v>
      </c>
      <c r="I5" s="437">
        <v>96.289999999999992</v>
      </c>
      <c r="K5" s="438"/>
    </row>
    <row r="6" spans="1:11" ht="20.100000000000001" customHeight="1" x14ac:dyDescent="0.25">
      <c r="A6" s="16">
        <v>2</v>
      </c>
      <c r="B6" s="312" t="s">
        <v>486</v>
      </c>
      <c r="C6" s="17" t="s">
        <v>12</v>
      </c>
      <c r="D6" s="18" t="s">
        <v>297</v>
      </c>
      <c r="E6" s="19">
        <v>1</v>
      </c>
      <c r="F6" s="18" t="s">
        <v>297</v>
      </c>
      <c r="G6" s="17" t="s">
        <v>298</v>
      </c>
      <c r="H6" s="20" t="s">
        <v>505</v>
      </c>
      <c r="I6" s="437">
        <v>94.97</v>
      </c>
      <c r="K6" s="438"/>
    </row>
    <row r="7" spans="1:11" ht="20.100000000000001" customHeight="1" x14ac:dyDescent="0.25">
      <c r="A7" s="16">
        <v>3</v>
      </c>
      <c r="B7" s="312" t="s">
        <v>490</v>
      </c>
      <c r="C7" s="17" t="s">
        <v>12</v>
      </c>
      <c r="D7" s="18" t="s">
        <v>297</v>
      </c>
      <c r="E7" s="19">
        <v>1</v>
      </c>
      <c r="F7" s="18" t="s">
        <v>297</v>
      </c>
      <c r="G7" s="17" t="s">
        <v>298</v>
      </c>
      <c r="H7" s="20" t="s">
        <v>505</v>
      </c>
      <c r="I7" s="437">
        <v>94.12</v>
      </c>
      <c r="K7" s="438"/>
    </row>
    <row r="8" spans="1:11" ht="20.100000000000001" customHeight="1" x14ac:dyDescent="0.25">
      <c r="A8" s="16">
        <v>4</v>
      </c>
      <c r="B8" s="312" t="s">
        <v>485</v>
      </c>
      <c r="C8" s="17" t="s">
        <v>12</v>
      </c>
      <c r="D8" s="18" t="s">
        <v>297</v>
      </c>
      <c r="E8" s="19">
        <v>1</v>
      </c>
      <c r="F8" s="18" t="s">
        <v>297</v>
      </c>
      <c r="G8" s="17" t="s">
        <v>298</v>
      </c>
      <c r="H8" s="20" t="s">
        <v>505</v>
      </c>
      <c r="I8" s="439">
        <v>100</v>
      </c>
      <c r="K8" s="438"/>
    </row>
    <row r="9" spans="1:11" ht="20.100000000000001" customHeight="1" x14ac:dyDescent="0.25">
      <c r="A9" s="16">
        <v>5</v>
      </c>
      <c r="B9" s="312" t="s">
        <v>488</v>
      </c>
      <c r="C9" s="17" t="s">
        <v>12</v>
      </c>
      <c r="D9" s="18" t="s">
        <v>297</v>
      </c>
      <c r="E9" s="19">
        <v>1</v>
      </c>
      <c r="F9" s="18" t="s">
        <v>297</v>
      </c>
      <c r="G9" s="17" t="s">
        <v>298</v>
      </c>
      <c r="H9" s="20" t="s">
        <v>505</v>
      </c>
      <c r="I9" s="439">
        <v>100</v>
      </c>
      <c r="K9" s="438"/>
    </row>
    <row r="10" spans="1:11" ht="20.100000000000001" customHeight="1" x14ac:dyDescent="0.25">
      <c r="A10" s="16">
        <v>6</v>
      </c>
      <c r="B10" s="312" t="s">
        <v>487</v>
      </c>
      <c r="C10" s="17" t="s">
        <v>12</v>
      </c>
      <c r="D10" s="18" t="s">
        <v>297</v>
      </c>
      <c r="E10" s="19">
        <v>1</v>
      </c>
      <c r="F10" s="18" t="s">
        <v>297</v>
      </c>
      <c r="G10" s="17" t="s">
        <v>298</v>
      </c>
      <c r="H10" s="20" t="s">
        <v>505</v>
      </c>
      <c r="I10" s="439">
        <v>100</v>
      </c>
      <c r="K10" s="438"/>
    </row>
    <row r="11" spans="1:11" ht="20.100000000000001" customHeight="1" x14ac:dyDescent="0.25">
      <c r="A11" s="16">
        <v>7</v>
      </c>
      <c r="B11" s="312" t="s">
        <v>491</v>
      </c>
      <c r="C11" s="17" t="s">
        <v>12</v>
      </c>
      <c r="D11" s="18" t="s">
        <v>297</v>
      </c>
      <c r="E11" s="19">
        <v>1</v>
      </c>
      <c r="F11" s="18" t="s">
        <v>297</v>
      </c>
      <c r="G11" s="17" t="s">
        <v>298</v>
      </c>
      <c r="H11" s="20" t="s">
        <v>505</v>
      </c>
      <c r="I11" s="439">
        <v>100</v>
      </c>
      <c r="K11" s="438"/>
    </row>
    <row r="12" spans="1:11" ht="20.100000000000001" customHeight="1" x14ac:dyDescent="0.25">
      <c r="A12" s="16">
        <v>8</v>
      </c>
      <c r="B12" s="87" t="s">
        <v>492</v>
      </c>
      <c r="C12" s="17" t="s">
        <v>12</v>
      </c>
      <c r="D12" s="18" t="s">
        <v>297</v>
      </c>
      <c r="E12" s="19">
        <v>1</v>
      </c>
      <c r="F12" s="18" t="s">
        <v>297</v>
      </c>
      <c r="G12" s="17" t="s">
        <v>298</v>
      </c>
      <c r="H12" s="20" t="s">
        <v>505</v>
      </c>
      <c r="I12" s="439">
        <v>100</v>
      </c>
      <c r="K12" s="438"/>
    </row>
    <row r="13" spans="1:11" ht="20.100000000000001" customHeight="1" x14ac:dyDescent="0.25">
      <c r="A13" s="16">
        <v>9</v>
      </c>
      <c r="B13" s="87" t="s">
        <v>493</v>
      </c>
      <c r="C13" s="17" t="s">
        <v>12</v>
      </c>
      <c r="D13" s="18" t="s">
        <v>297</v>
      </c>
      <c r="E13" s="19">
        <v>1</v>
      </c>
      <c r="F13" s="18" t="s">
        <v>297</v>
      </c>
      <c r="G13" s="17" t="s">
        <v>298</v>
      </c>
      <c r="H13" s="20" t="s">
        <v>505</v>
      </c>
      <c r="I13" s="439">
        <v>100</v>
      </c>
      <c r="K13" s="438"/>
    </row>
    <row r="14" spans="1:11" ht="20.100000000000001" customHeight="1" x14ac:dyDescent="0.25">
      <c r="A14" s="16">
        <v>10</v>
      </c>
      <c r="B14" s="87" t="s">
        <v>494</v>
      </c>
      <c r="C14" s="17" t="s">
        <v>12</v>
      </c>
      <c r="D14" s="18" t="s">
        <v>297</v>
      </c>
      <c r="E14" s="19">
        <v>1</v>
      </c>
      <c r="F14" s="18" t="s">
        <v>297</v>
      </c>
      <c r="G14" s="17" t="s">
        <v>298</v>
      </c>
      <c r="H14" s="20" t="s">
        <v>505</v>
      </c>
      <c r="I14" s="437">
        <v>96.8</v>
      </c>
      <c r="K14" s="438"/>
    </row>
    <row r="15" spans="1:11" ht="20.100000000000001" customHeight="1" x14ac:dyDescent="0.25">
      <c r="A15" s="16">
        <v>11</v>
      </c>
      <c r="B15" s="87" t="s">
        <v>495</v>
      </c>
      <c r="C15" s="17" t="s">
        <v>12</v>
      </c>
      <c r="D15" s="18" t="s">
        <v>297</v>
      </c>
      <c r="E15" s="19">
        <v>1</v>
      </c>
      <c r="F15" s="18" t="s">
        <v>298</v>
      </c>
      <c r="G15" s="17" t="s">
        <v>298</v>
      </c>
      <c r="H15" s="20" t="s">
        <v>505</v>
      </c>
      <c r="I15" s="437">
        <v>72</v>
      </c>
      <c r="K15" s="438"/>
    </row>
    <row r="16" spans="1:11" ht="20.100000000000001" hidden="1" customHeight="1" x14ac:dyDescent="0.25">
      <c r="A16" s="16">
        <v>12</v>
      </c>
      <c r="B16" s="87" t="s">
        <v>496</v>
      </c>
      <c r="C16" s="17" t="s">
        <v>12</v>
      </c>
      <c r="D16" s="18" t="s">
        <v>297</v>
      </c>
      <c r="E16" s="19">
        <v>1</v>
      </c>
      <c r="F16" s="18" t="s">
        <v>297</v>
      </c>
      <c r="G16" s="17" t="s">
        <v>298</v>
      </c>
      <c r="H16" s="20" t="s">
        <v>505</v>
      </c>
      <c r="I16" s="359">
        <v>0.87760000000000005</v>
      </c>
    </row>
  </sheetData>
  <mergeCells count="1">
    <mergeCell ref="A2:I2"/>
  </mergeCells>
  <pageMargins left="0.9055118110236221"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5"/>
  <sheetViews>
    <sheetView zoomScale="85" zoomScaleNormal="85" workbookViewId="0">
      <selection activeCell="C8" sqref="C8"/>
    </sheetView>
  </sheetViews>
  <sheetFormatPr defaultColWidth="9.140625" defaultRowHeight="15.75" x14ac:dyDescent="0.25"/>
  <cols>
    <col min="1" max="1" width="6.140625" style="33" customWidth="1"/>
    <col min="2" max="2" width="12.85546875" style="33" bestFit="1" customWidth="1"/>
    <col min="3" max="3" width="16.28515625" style="33" customWidth="1"/>
    <col min="4" max="4" width="27.5703125" style="33" customWidth="1"/>
    <col min="5" max="5" width="17" style="33" customWidth="1"/>
    <col min="6" max="6" width="16" style="33" customWidth="1"/>
    <col min="7" max="7" width="3.140625" style="33" customWidth="1"/>
    <col min="8" max="16384" width="9.140625" style="33"/>
  </cols>
  <sheetData>
    <row r="1" spans="1:6" x14ac:dyDescent="0.25">
      <c r="A1" s="60" t="s">
        <v>528</v>
      </c>
    </row>
    <row r="2" spans="1:6" ht="22.5" customHeight="1" x14ac:dyDescent="0.25">
      <c r="A2" s="506" t="s">
        <v>529</v>
      </c>
      <c r="B2" s="506"/>
      <c r="C2" s="506"/>
      <c r="D2" s="506"/>
      <c r="E2" s="506"/>
      <c r="F2" s="506"/>
    </row>
    <row r="4" spans="1:6" ht="94.5" x14ac:dyDescent="0.25">
      <c r="A4" s="14" t="s">
        <v>0</v>
      </c>
      <c r="B4" s="14" t="s">
        <v>1</v>
      </c>
      <c r="C4" s="15" t="s">
        <v>56</v>
      </c>
      <c r="D4" s="15" t="s">
        <v>57</v>
      </c>
      <c r="E4" s="15" t="s">
        <v>58</v>
      </c>
      <c r="F4" s="15" t="s">
        <v>59</v>
      </c>
    </row>
    <row r="5" spans="1:6" ht="49.5" customHeight="1" x14ac:dyDescent="0.25">
      <c r="A5" s="31">
        <v>1</v>
      </c>
      <c r="B5" s="313" t="s">
        <v>489</v>
      </c>
      <c r="C5" s="433">
        <v>95.820000000000007</v>
      </c>
      <c r="D5" s="32" t="s">
        <v>499</v>
      </c>
      <c r="E5" s="433">
        <v>7.21</v>
      </c>
      <c r="F5" s="290" t="s">
        <v>500</v>
      </c>
    </row>
    <row r="6" spans="1:6" ht="49.5" customHeight="1" x14ac:dyDescent="0.25">
      <c r="A6" s="31">
        <v>2</v>
      </c>
      <c r="B6" s="313" t="s">
        <v>486</v>
      </c>
      <c r="C6" s="433">
        <v>95.75</v>
      </c>
      <c r="D6" s="32" t="s">
        <v>499</v>
      </c>
      <c r="E6" s="433">
        <v>4.08</v>
      </c>
      <c r="F6" s="290" t="s">
        <v>500</v>
      </c>
    </row>
    <row r="7" spans="1:6" ht="49.5" customHeight="1" x14ac:dyDescent="0.25">
      <c r="A7" s="31">
        <v>3</v>
      </c>
      <c r="B7" s="313" t="s">
        <v>490</v>
      </c>
      <c r="C7" s="433">
        <v>95.5</v>
      </c>
      <c r="D7" s="32" t="s">
        <v>499</v>
      </c>
      <c r="E7" s="433">
        <v>8.6</v>
      </c>
      <c r="F7" s="290" t="s">
        <v>500</v>
      </c>
    </row>
    <row r="8" spans="1:6" ht="49.5" customHeight="1" x14ac:dyDescent="0.25">
      <c r="A8" s="31">
        <v>4</v>
      </c>
      <c r="B8" s="313" t="s">
        <v>485</v>
      </c>
      <c r="C8" s="433">
        <v>97.49</v>
      </c>
      <c r="D8" s="32" t="s">
        <v>499</v>
      </c>
      <c r="E8" s="433">
        <v>5.8999999999999995</v>
      </c>
      <c r="F8" s="290" t="s">
        <v>500</v>
      </c>
    </row>
    <row r="9" spans="1:6" ht="49.5" customHeight="1" x14ac:dyDescent="0.25">
      <c r="A9" s="31">
        <v>5</v>
      </c>
      <c r="B9" s="313" t="s">
        <v>488</v>
      </c>
      <c r="C9" s="433">
        <v>95.199999999999989</v>
      </c>
      <c r="D9" s="32" t="s">
        <v>499</v>
      </c>
      <c r="E9" s="433">
        <v>2.23</v>
      </c>
      <c r="F9" s="290" t="s">
        <v>500</v>
      </c>
    </row>
    <row r="10" spans="1:6" ht="49.5" customHeight="1" x14ac:dyDescent="0.25">
      <c r="A10" s="31">
        <v>6</v>
      </c>
      <c r="B10" s="313" t="s">
        <v>487</v>
      </c>
      <c r="C10" s="433">
        <v>95.199999999999989</v>
      </c>
      <c r="D10" s="32" t="s">
        <v>499</v>
      </c>
      <c r="E10" s="433">
        <v>3.8</v>
      </c>
      <c r="F10" s="290" t="s">
        <v>500</v>
      </c>
    </row>
    <row r="11" spans="1:6" ht="49.5" customHeight="1" x14ac:dyDescent="0.25">
      <c r="A11" s="31">
        <v>7</v>
      </c>
      <c r="B11" s="313" t="s">
        <v>491</v>
      </c>
      <c r="C11" s="433">
        <v>90.3</v>
      </c>
      <c r="D11" s="32" t="s">
        <v>499</v>
      </c>
      <c r="E11" s="433">
        <v>6.0699999999999994</v>
      </c>
      <c r="F11" s="290" t="s">
        <v>500</v>
      </c>
    </row>
    <row r="12" spans="1:6" ht="49.5" customHeight="1" x14ac:dyDescent="0.25">
      <c r="A12" s="31">
        <v>8</v>
      </c>
      <c r="B12" s="314" t="s">
        <v>492</v>
      </c>
      <c r="C12" s="433">
        <v>91.53</v>
      </c>
      <c r="D12" s="32" t="s">
        <v>499</v>
      </c>
      <c r="E12" s="433">
        <v>4.38</v>
      </c>
      <c r="F12" s="290" t="s">
        <v>500</v>
      </c>
    </row>
    <row r="13" spans="1:6" ht="49.5" customHeight="1" x14ac:dyDescent="0.25">
      <c r="A13" s="31">
        <v>9</v>
      </c>
      <c r="B13" s="314" t="s">
        <v>493</v>
      </c>
      <c r="C13" s="433">
        <v>97.899999999999991</v>
      </c>
      <c r="D13" s="32" t="s">
        <v>499</v>
      </c>
      <c r="E13" s="433">
        <v>3.9899999999999998</v>
      </c>
      <c r="F13" s="290" t="s">
        <v>500</v>
      </c>
    </row>
    <row r="14" spans="1:6" ht="49.5" customHeight="1" x14ac:dyDescent="0.25">
      <c r="A14" s="31">
        <v>10</v>
      </c>
      <c r="B14" s="314" t="s">
        <v>494</v>
      </c>
      <c r="C14" s="433">
        <v>96.5</v>
      </c>
      <c r="D14" s="32" t="s">
        <v>499</v>
      </c>
      <c r="E14" s="433">
        <v>5.8000000000000007</v>
      </c>
      <c r="F14" s="290" t="s">
        <v>500</v>
      </c>
    </row>
    <row r="15" spans="1:6" ht="49.5" customHeight="1" x14ac:dyDescent="0.25">
      <c r="A15" s="31">
        <v>11</v>
      </c>
      <c r="B15" s="314" t="s">
        <v>495</v>
      </c>
      <c r="C15" s="31">
        <v>100</v>
      </c>
      <c r="D15" s="32" t="s">
        <v>499</v>
      </c>
      <c r="E15" s="433">
        <v>10</v>
      </c>
      <c r="F15" s="290" t="s">
        <v>500</v>
      </c>
    </row>
  </sheetData>
  <mergeCells count="1">
    <mergeCell ref="A2:F2"/>
  </mergeCells>
  <printOptions horizontalCentered="1"/>
  <pageMargins left="0.5" right="0.5" top="0.55118110236220497" bottom="0.55118110236220497" header="0.31496062992126" footer="0.31496062992126"/>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PL1 Xa NTM</vt:lpstr>
      <vt:lpstr>PL2 Truong hoc</vt:lpstr>
      <vt:lpstr>PL3 Cho</vt:lpstr>
      <vt:lpstr>PL4 Thu nhap</vt:lpstr>
      <vt:lpstr>PL5 Ho ngheo</vt:lpstr>
      <vt:lpstr>PL6 TL lao dong</vt:lpstr>
      <vt:lpstr>PL7 Giao duc</vt:lpstr>
      <vt:lpstr>PL8 YTe</vt:lpstr>
      <vt:lpstr>PL9 Nuoc SH</vt:lpstr>
      <vt:lpstr>PL10 CS SXKD, NTTS,LN ve MT</vt:lpstr>
      <vt:lpstr>PL11 Cay xanh</vt:lpstr>
      <vt:lpstr>PL12 Mai, hoa tang</vt:lpstr>
      <vt:lpstr>PL13 kL rác</vt:lpstr>
      <vt:lpstr>PL14 TL thu gom rac</vt:lpstr>
      <vt:lpstr>PL15 KL rác BVTV</vt:lpstr>
      <vt:lpstr>PL16 TL 3 sach </vt:lpstr>
      <vt:lpstr>PL17 CS CNuoi</vt:lpstr>
      <vt:lpstr>PL18 ATTP</vt:lpstr>
      <vt:lpstr>PL19 Phan loai rac</vt:lpstr>
      <vt:lpstr>PL20 thai nhưa</vt:lpstr>
      <vt:lpstr>PL22 Lao động 5</vt:lpstr>
      <vt:lpstr>PL21 Xa NTMNC</vt:lpstr>
      <vt:lpstr> PL22 Huyen NT</vt:lpstr>
      <vt:lpstr>Ra soat ho ngheo 30-9-2023</vt:lpstr>
      <vt:lpstr>' PL22 Huyen NT'!Print_Area</vt:lpstr>
      <vt:lpstr>'PL1 Xa NTM'!Print_Area</vt:lpstr>
      <vt:lpstr>'PL14 TL thu gom rac'!Print_Area</vt:lpstr>
      <vt:lpstr>'PL15 KL rác BVTV'!Print_Area</vt:lpstr>
      <vt:lpstr>'PL16 TL 3 sach '!Print_Area</vt:lpstr>
      <vt:lpstr>'PL2 Truong hoc'!Print_Area</vt:lpstr>
      <vt:lpstr>'PL20 thai nhưa'!Print_Area</vt:lpstr>
      <vt:lpstr>'PL21 Xa NTMNC'!Print_Area</vt:lpstr>
      <vt:lpstr>'PL5 Ho ngheo'!Print_Area</vt:lpstr>
      <vt:lpstr>'PL6 TL lao dong'!Print_Area</vt:lpstr>
      <vt:lpstr>'PL7 Giao duc'!Print_Area</vt:lpstr>
      <vt:lpstr>'PL8 YTe'!Print_Area</vt:lpstr>
      <vt:lpstr>' PL22 Huyen NT'!Print_Titles</vt:lpstr>
      <vt:lpstr>'PL1 Xa NTM'!Print_Titles</vt:lpstr>
      <vt:lpstr>'PL2 Truong hoc'!Print_Titles</vt:lpstr>
      <vt:lpstr>'PL21 Xa NTMNC'!Print_Titles</vt:lpstr>
      <vt:lpstr>'PL8 YTe'!Print_Titles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2025-01-06T06:53:50Z</cp:lastPrinted>
  <dcterms:created xsi:type="dcterms:W3CDTF">2022-10-18T08:39:09Z</dcterms:created>
  <dcterms:modified xsi:type="dcterms:W3CDTF">2025-01-16T04:23:29Z</dcterms:modified>
</cp:coreProperties>
</file>